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https://csusm.sharepoint.com/sites/AcademicScheduling/Shared Documents/Academic Scheduling/Puzzling/"/>
    </mc:Choice>
  </mc:AlternateContent>
  <xr:revisionPtr revIDLastSave="0" documentId="8_{48F8316A-B417-41E5-806A-CA4D1990A9DF}" xr6:coauthVersionLast="36" xr6:coauthVersionMax="36" xr10:uidLastSave="{00000000-0000-0000-0000-000000000000}"/>
  <bookViews>
    <workbookView xWindow="2745" yWindow="0" windowWidth="9330" windowHeight="9525" activeTab="1" xr2:uid="{00000000-000D-0000-FFFF-FFFF00000000}"/>
  </bookViews>
  <sheets>
    <sheet name="Read Me" sheetId="16" r:id="rId1"/>
    <sheet name="EXAMPLE" sheetId="14" r:id="rId2"/>
    <sheet name="UNIV 441" sheetId="18" r:id="rId3"/>
    <sheet name="PAR Appr Mtgs" sheetId="11" state="hidden" r:id="rId4"/>
    <sheet name="Sheet1" sheetId="15" state="hidden" r:id="rId5"/>
  </sheets>
  <definedNames>
    <definedName name="_xlnm._FilterDatabase" localSheetId="3" hidden="1">'PAR Appr Mtgs'!$A$1:$E$1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08" i="18" l="1"/>
  <c r="H107" i="18" s="1"/>
  <c r="G107" i="18"/>
  <c r="E107" i="18"/>
  <c r="D107" i="18"/>
  <c r="B99" i="18"/>
  <c r="A99" i="18"/>
  <c r="C92" i="18"/>
  <c r="B91" i="18"/>
  <c r="O88" i="18"/>
  <c r="N88" i="18"/>
  <c r="M88" i="18"/>
  <c r="O87" i="18"/>
  <c r="N87" i="18"/>
  <c r="M87" i="18"/>
  <c r="O86" i="18"/>
  <c r="N86" i="18"/>
  <c r="M86" i="18"/>
  <c r="O85" i="18"/>
  <c r="N85" i="18"/>
  <c r="M85" i="18"/>
  <c r="O84" i="18"/>
  <c r="N84" i="18"/>
  <c r="M84" i="18"/>
  <c r="O83" i="18"/>
  <c r="N83" i="18"/>
  <c r="M83" i="18"/>
  <c r="O82" i="18"/>
  <c r="N82" i="18"/>
  <c r="M82" i="18"/>
  <c r="O81" i="18"/>
  <c r="N81" i="18"/>
  <c r="M81" i="18"/>
  <c r="O80" i="18"/>
  <c r="N80" i="18"/>
  <c r="M80" i="18"/>
  <c r="O79" i="18"/>
  <c r="N79" i="18"/>
  <c r="M79" i="18"/>
  <c r="O78" i="18"/>
  <c r="N78" i="18"/>
  <c r="M78" i="18"/>
  <c r="O77" i="18"/>
  <c r="N77" i="18"/>
  <c r="M77" i="18"/>
  <c r="O76" i="18"/>
  <c r="N76" i="18"/>
  <c r="M76" i="18"/>
  <c r="O75" i="18"/>
  <c r="N75" i="18"/>
  <c r="M75" i="18"/>
  <c r="O74" i="18"/>
  <c r="N74" i="18"/>
  <c r="M74" i="18"/>
  <c r="O73" i="18"/>
  <c r="N73" i="18"/>
  <c r="M73" i="18"/>
  <c r="O72" i="18"/>
  <c r="M72" i="18"/>
  <c r="N72" i="18" s="1"/>
  <c r="O71" i="18"/>
  <c r="N71" i="18"/>
  <c r="M71" i="18"/>
  <c r="O70" i="18"/>
  <c r="M70" i="18"/>
  <c r="N70" i="18" s="1"/>
  <c r="O69" i="18"/>
  <c r="N69" i="18"/>
  <c r="M69" i="18"/>
  <c r="O68" i="18"/>
  <c r="M68" i="18"/>
  <c r="N68" i="18" s="1"/>
  <c r="O67" i="18"/>
  <c r="M67" i="18"/>
  <c r="N67" i="18" s="1"/>
  <c r="O66" i="18"/>
  <c r="M66" i="18"/>
  <c r="N66" i="18" s="1"/>
  <c r="O65" i="18"/>
  <c r="N65" i="18"/>
  <c r="M65" i="18"/>
  <c r="O64" i="18"/>
  <c r="N64" i="18"/>
  <c r="M64" i="18"/>
  <c r="O63" i="18"/>
  <c r="N63" i="18"/>
  <c r="M63" i="18"/>
  <c r="O62" i="18"/>
  <c r="N62" i="18"/>
  <c r="M62" i="18"/>
  <c r="O61" i="18"/>
  <c r="N61" i="18"/>
  <c r="M61" i="18"/>
  <c r="O60" i="18"/>
  <c r="M60" i="18"/>
  <c r="N60" i="18" s="1"/>
  <c r="O59" i="18"/>
  <c r="M59" i="18"/>
  <c r="N59" i="18" s="1"/>
  <c r="O58" i="18"/>
  <c r="N58" i="18"/>
  <c r="M58" i="18"/>
  <c r="O57" i="18"/>
  <c r="N57" i="18"/>
  <c r="M57" i="18"/>
  <c r="O56" i="18"/>
  <c r="M56" i="18"/>
  <c r="N56" i="18" s="1"/>
  <c r="O54" i="18"/>
  <c r="M54" i="18"/>
  <c r="N54" i="18" s="1"/>
  <c r="O53" i="18"/>
  <c r="N53" i="18"/>
  <c r="M53" i="18"/>
  <c r="O52" i="18"/>
  <c r="N52" i="18"/>
  <c r="M52" i="18"/>
  <c r="O51" i="18"/>
  <c r="N51" i="18"/>
  <c r="M51" i="18"/>
  <c r="O50" i="18"/>
  <c r="M50" i="18"/>
  <c r="N50" i="18" s="1"/>
  <c r="O49" i="18"/>
  <c r="N49" i="18"/>
  <c r="M49" i="18"/>
  <c r="O48" i="18"/>
  <c r="M48" i="18"/>
  <c r="N48" i="18" s="1"/>
  <c r="O47" i="18"/>
  <c r="M47" i="18"/>
  <c r="N47" i="18" s="1"/>
  <c r="O46" i="18"/>
  <c r="M46" i="18"/>
  <c r="N46" i="18" s="1"/>
  <c r="O45" i="18"/>
  <c r="M45" i="18"/>
  <c r="N45" i="18" s="1"/>
  <c r="O44" i="18"/>
  <c r="N44" i="18"/>
  <c r="M44" i="18"/>
  <c r="O43" i="18"/>
  <c r="N43" i="18"/>
  <c r="M43" i="18"/>
  <c r="O42" i="18"/>
  <c r="N42" i="18"/>
  <c r="M42" i="18"/>
  <c r="O41" i="18"/>
  <c r="M41" i="18"/>
  <c r="N41" i="18" s="1"/>
  <c r="O40" i="18"/>
  <c r="N40" i="18"/>
  <c r="M40" i="18"/>
  <c r="O39" i="18"/>
  <c r="N39" i="18"/>
  <c r="M39" i="18"/>
  <c r="O38" i="18"/>
  <c r="N38" i="18"/>
  <c r="M38" i="18"/>
  <c r="O37" i="18"/>
  <c r="N37" i="18"/>
  <c r="M37" i="18"/>
  <c r="O36" i="18"/>
  <c r="N36" i="18"/>
  <c r="M36" i="18"/>
  <c r="O35" i="18"/>
  <c r="N35" i="18"/>
  <c r="M35" i="18"/>
  <c r="O34" i="18"/>
  <c r="N34" i="18"/>
  <c r="M34" i="18"/>
  <c r="O33" i="18"/>
  <c r="N33" i="18"/>
  <c r="M33" i="18"/>
  <c r="O32" i="18"/>
  <c r="N32" i="18"/>
  <c r="M32" i="18"/>
  <c r="O31" i="18"/>
  <c r="N31" i="18"/>
  <c r="M31" i="18"/>
  <c r="O30" i="18"/>
  <c r="N30" i="18"/>
  <c r="M30" i="18"/>
  <c r="O29" i="18"/>
  <c r="N29" i="18"/>
  <c r="M29" i="18"/>
  <c r="O28" i="18"/>
  <c r="N28" i="18"/>
  <c r="M28" i="18"/>
  <c r="O27" i="18"/>
  <c r="N27" i="18"/>
  <c r="M27" i="18"/>
  <c r="O26" i="18"/>
  <c r="N26" i="18"/>
  <c r="M26" i="18"/>
  <c r="O25" i="18"/>
  <c r="N25" i="18"/>
  <c r="M25" i="18"/>
  <c r="O24" i="18"/>
  <c r="N24" i="18"/>
  <c r="M24" i="18"/>
  <c r="O23" i="18"/>
  <c r="N23" i="18"/>
  <c r="M23" i="18"/>
  <c r="O22" i="18"/>
  <c r="N22" i="18"/>
  <c r="M22" i="18"/>
  <c r="O21" i="18"/>
  <c r="N21" i="18"/>
  <c r="M21" i="18"/>
  <c r="O20" i="18"/>
  <c r="N20" i="18"/>
  <c r="M20" i="18"/>
  <c r="O19" i="18"/>
  <c r="N19" i="18"/>
  <c r="M19" i="18"/>
  <c r="O18" i="18"/>
  <c r="M18" i="18"/>
  <c r="N18" i="18" s="1"/>
  <c r="O17" i="18"/>
  <c r="N17" i="18"/>
  <c r="M17" i="18"/>
  <c r="O16" i="18"/>
  <c r="N16" i="18"/>
  <c r="M16" i="18"/>
  <c r="O15" i="18"/>
  <c r="N15" i="18"/>
  <c r="M15" i="18"/>
  <c r="O14" i="18"/>
  <c r="M14" i="18"/>
  <c r="N14" i="18" s="1"/>
  <c r="B11" i="18"/>
  <c r="A11" i="18"/>
  <c r="C4" i="18"/>
  <c r="B3" i="18"/>
  <c r="M72" i="14"/>
  <c r="N72" i="14" s="1"/>
  <c r="A10" i="18" l="1"/>
  <c r="C107" i="18"/>
  <c r="A98" i="18"/>
  <c r="C5" i="18"/>
  <c r="C93" i="18"/>
  <c r="C94" i="18" s="1"/>
  <c r="B98" i="18"/>
  <c r="B10" i="18"/>
  <c r="E108" i="18"/>
  <c r="A109" i="18"/>
  <c r="F108" i="18" s="1"/>
  <c r="B107" i="18"/>
  <c r="F107" i="18"/>
  <c r="B108" i="18"/>
  <c r="M57" i="14"/>
  <c r="M58" i="14"/>
  <c r="M59" i="14"/>
  <c r="N59" i="14" s="1"/>
  <c r="M60" i="14"/>
  <c r="N60" i="14" s="1"/>
  <c r="M61" i="14"/>
  <c r="M62" i="14"/>
  <c r="M63" i="14"/>
  <c r="M64" i="14"/>
  <c r="M65" i="14"/>
  <c r="M66" i="14"/>
  <c r="M67" i="14"/>
  <c r="N67" i="14" s="1"/>
  <c r="M68" i="14"/>
  <c r="N68" i="14" s="1"/>
  <c r="M69" i="14"/>
  <c r="M70" i="14"/>
  <c r="M71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56" i="14"/>
  <c r="N56" i="14" s="1"/>
  <c r="N61" i="14"/>
  <c r="N58" i="14"/>
  <c r="N62" i="14"/>
  <c r="N66" i="14"/>
  <c r="N69" i="14"/>
  <c r="N70" i="14"/>
  <c r="N71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M15" i="14"/>
  <c r="N15" i="14"/>
  <c r="M16" i="14"/>
  <c r="N16" i="14"/>
  <c r="N17" i="14"/>
  <c r="M18" i="14"/>
  <c r="N18" i="14"/>
  <c r="N19" i="14"/>
  <c r="M20" i="14"/>
  <c r="N20" i="14"/>
  <c r="N21" i="14"/>
  <c r="N22" i="14"/>
  <c r="N23" i="14"/>
  <c r="N24" i="14"/>
  <c r="N25" i="14"/>
  <c r="N26" i="14"/>
  <c r="N27" i="14"/>
  <c r="N28" i="14"/>
  <c r="N30" i="14"/>
  <c r="N31" i="14"/>
  <c r="N32" i="14"/>
  <c r="N33" i="14"/>
  <c r="N34" i="14"/>
  <c r="N35" i="14"/>
  <c r="N36" i="14"/>
  <c r="N37" i="14"/>
  <c r="N38" i="14"/>
  <c r="N39" i="14"/>
  <c r="N40" i="14"/>
  <c r="M41" i="14"/>
  <c r="N41" i="14"/>
  <c r="N42" i="14"/>
  <c r="N43" i="14"/>
  <c r="N44" i="14"/>
  <c r="M45" i="14"/>
  <c r="N45" i="14"/>
  <c r="M46" i="14"/>
  <c r="N46" i="14"/>
  <c r="M47" i="14"/>
  <c r="N47" i="14"/>
  <c r="M48" i="14"/>
  <c r="N48" i="14"/>
  <c r="M49" i="14"/>
  <c r="N49" i="14"/>
  <c r="M50" i="14"/>
  <c r="N50" i="14"/>
  <c r="N51" i="14"/>
  <c r="N52" i="14"/>
  <c r="M14" i="14"/>
  <c r="N14" i="14"/>
  <c r="O78" i="14"/>
  <c r="O77" i="14"/>
  <c r="O76" i="14"/>
  <c r="O75" i="14"/>
  <c r="O74" i="14"/>
  <c r="O73" i="14"/>
  <c r="O68" i="14"/>
  <c r="O69" i="14"/>
  <c r="O70" i="14"/>
  <c r="O71" i="14"/>
  <c r="O72" i="14"/>
  <c r="O79" i="14"/>
  <c r="O80" i="14"/>
  <c r="O81" i="14"/>
  <c r="O82" i="14"/>
  <c r="O83" i="14"/>
  <c r="O84" i="14"/>
  <c r="O85" i="14"/>
  <c r="O86" i="14"/>
  <c r="O87" i="14"/>
  <c r="O88" i="14"/>
  <c r="N57" i="14"/>
  <c r="N63" i="14"/>
  <c r="N64" i="14"/>
  <c r="N65" i="14"/>
  <c r="B99" i="14"/>
  <c r="E306" i="11"/>
  <c r="O57" i="14"/>
  <c r="O58" i="14"/>
  <c r="O59" i="14"/>
  <c r="O60" i="14"/>
  <c r="O61" i="14"/>
  <c r="O62" i="14"/>
  <c r="O63" i="14"/>
  <c r="O64" i="14"/>
  <c r="O65" i="14"/>
  <c r="O66" i="14"/>
  <c r="O67" i="14"/>
  <c r="O56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14" i="14"/>
  <c r="C4" i="14"/>
  <c r="M17" i="14"/>
  <c r="M19" i="14"/>
  <c r="M21" i="14"/>
  <c r="M22" i="14"/>
  <c r="M23" i="14"/>
  <c r="M24" i="14"/>
  <c r="M25" i="14"/>
  <c r="M26" i="14"/>
  <c r="M27" i="14"/>
  <c r="M28" i="14"/>
  <c r="M29" i="14"/>
  <c r="N29" i="14"/>
  <c r="M30" i="14"/>
  <c r="M31" i="14"/>
  <c r="M32" i="14"/>
  <c r="M33" i="14"/>
  <c r="M34" i="14"/>
  <c r="M35" i="14"/>
  <c r="M36" i="14"/>
  <c r="M37" i="14"/>
  <c r="M38" i="14"/>
  <c r="M39" i="14"/>
  <c r="M40" i="14"/>
  <c r="M42" i="14"/>
  <c r="M43" i="14"/>
  <c r="M44" i="14"/>
  <c r="M51" i="14"/>
  <c r="M52" i="14"/>
  <c r="M53" i="14"/>
  <c r="N53" i="14"/>
  <c r="M54" i="14"/>
  <c r="N54" i="14"/>
  <c r="B91" i="14"/>
  <c r="C92" i="14"/>
  <c r="B3" i="14"/>
  <c r="A108" i="14"/>
  <c r="B11" i="14"/>
  <c r="E2" i="11"/>
  <c r="A99" i="14"/>
  <c r="A11" i="14"/>
  <c r="E118" i="11"/>
  <c r="E582" i="11"/>
  <c r="E579" i="11"/>
  <c r="E578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D107" i="14"/>
  <c r="E107" i="14"/>
  <c r="G107" i="14"/>
  <c r="A109" i="14"/>
  <c r="C108" i="14"/>
  <c r="H108" i="14"/>
  <c r="A110" i="14"/>
  <c r="H109" i="14"/>
  <c r="B109" i="14"/>
  <c r="A111" i="14" l="1"/>
  <c r="E110" i="14"/>
  <c r="F109" i="14"/>
  <c r="D109" i="14"/>
  <c r="D108" i="14"/>
  <c r="E109" i="14"/>
  <c r="G109" i="14"/>
  <c r="B98" i="14"/>
  <c r="B10" i="14"/>
  <c r="G110" i="14"/>
  <c r="C109" i="14"/>
  <c r="A10" i="14"/>
  <c r="F107" i="14"/>
  <c r="H107" i="14"/>
  <c r="F108" i="14"/>
  <c r="E108" i="14"/>
  <c r="G108" i="14"/>
  <c r="B108" i="14"/>
  <c r="B107" i="14"/>
  <c r="C107" i="14"/>
  <c r="A98" i="14"/>
  <c r="C108" i="18"/>
  <c r="A110" i="18"/>
  <c r="B109" i="18" s="1"/>
  <c r="G108" i="18"/>
  <c r="H108" i="18"/>
  <c r="D108" i="18"/>
  <c r="C6" i="18"/>
  <c r="A8" i="18" s="1"/>
  <c r="C5" i="14"/>
  <c r="C6" i="14" s="1"/>
  <c r="A8" i="14" s="1"/>
  <c r="C93" i="14"/>
  <c r="C94" i="14" s="1"/>
  <c r="H111" i="14" l="1"/>
  <c r="A112" i="14"/>
  <c r="F111" i="14"/>
  <c r="F110" i="14"/>
  <c r="B110" i="14"/>
  <c r="C110" i="14"/>
  <c r="H109" i="18"/>
  <c r="D110" i="14"/>
  <c r="H110" i="14"/>
  <c r="C109" i="18"/>
  <c r="G109" i="18"/>
  <c r="B8" i="18"/>
  <c r="A96" i="18"/>
  <c r="B96" i="18"/>
  <c r="D109" i="18"/>
  <c r="E109" i="18"/>
  <c r="G110" i="18"/>
  <c r="A111" i="18"/>
  <c r="F110" i="18" s="1"/>
  <c r="H110" i="18"/>
  <c r="D110" i="18"/>
  <c r="F109" i="18"/>
  <c r="B8" i="14"/>
  <c r="B96" i="14"/>
  <c r="A96" i="14"/>
  <c r="H112" i="14" l="1"/>
  <c r="A113" i="14"/>
  <c r="C112" i="14" s="1"/>
  <c r="B112" i="14"/>
  <c r="G112" i="14"/>
  <c r="G111" i="14"/>
  <c r="E111" i="14"/>
  <c r="B111" i="14"/>
  <c r="C111" i="14"/>
  <c r="D111" i="14"/>
  <c r="E110" i="18"/>
  <c r="A112" i="18"/>
  <c r="E111" i="18" s="1"/>
  <c r="C110" i="18"/>
  <c r="B110" i="18"/>
  <c r="D111" i="18" l="1"/>
  <c r="C111" i="18"/>
  <c r="D112" i="14"/>
  <c r="F112" i="14"/>
  <c r="H111" i="18"/>
  <c r="E112" i="14"/>
  <c r="H113" i="14"/>
  <c r="F113" i="14"/>
  <c r="B113" i="14"/>
  <c r="C113" i="14"/>
  <c r="A114" i="14"/>
  <c r="A113" i="18"/>
  <c r="H112" i="18" s="1"/>
  <c r="G111" i="18"/>
  <c r="B111" i="18"/>
  <c r="F111" i="18"/>
  <c r="H114" i="14" l="1"/>
  <c r="C114" i="14"/>
  <c r="E114" i="14"/>
  <c r="B114" i="14"/>
  <c r="F114" i="14"/>
  <c r="A115" i="14"/>
  <c r="D114" i="14"/>
  <c r="G113" i="14"/>
  <c r="D113" i="14"/>
  <c r="E113" i="14"/>
  <c r="G112" i="18"/>
  <c r="E112" i="18"/>
  <c r="D112" i="18"/>
  <c r="B112" i="18"/>
  <c r="A114" i="18"/>
  <c r="C113" i="18" s="1"/>
  <c r="E113" i="18"/>
  <c r="F112" i="18"/>
  <c r="C112" i="18"/>
  <c r="G113" i="18" l="1"/>
  <c r="D115" i="14"/>
  <c r="A116" i="14"/>
  <c r="C115" i="14"/>
  <c r="G114" i="14"/>
  <c r="B113" i="18"/>
  <c r="H113" i="18"/>
  <c r="F113" i="18"/>
  <c r="A115" i="18"/>
  <c r="H114" i="18" s="1"/>
  <c r="F114" i="18"/>
  <c r="D113" i="18"/>
  <c r="D116" i="14" l="1"/>
  <c r="G116" i="14"/>
  <c r="A117" i="14"/>
  <c r="H116" i="14"/>
  <c r="F116" i="14"/>
  <c r="E115" i="14"/>
  <c r="C114" i="18"/>
  <c r="B115" i="14"/>
  <c r="G115" i="14"/>
  <c r="H115" i="14"/>
  <c r="F115" i="14"/>
  <c r="B114" i="18"/>
  <c r="C115" i="18"/>
  <c r="A116" i="18"/>
  <c r="G115" i="18" s="1"/>
  <c r="F115" i="18"/>
  <c r="G114" i="18"/>
  <c r="E114" i="18"/>
  <c r="D114" i="18"/>
  <c r="A118" i="14" l="1"/>
  <c r="E116" i="14"/>
  <c r="C116" i="14"/>
  <c r="B116" i="14"/>
  <c r="E115" i="18"/>
  <c r="A117" i="18"/>
  <c r="G116" i="18" s="1"/>
  <c r="F116" i="18"/>
  <c r="D115" i="18"/>
  <c r="B115" i="18"/>
  <c r="H115" i="18"/>
  <c r="C118" i="14" l="1"/>
  <c r="A119" i="14"/>
  <c r="F118" i="14"/>
  <c r="H117" i="14"/>
  <c r="D117" i="14"/>
  <c r="C117" i="14"/>
  <c r="F117" i="14"/>
  <c r="E117" i="14"/>
  <c r="C116" i="18"/>
  <c r="B117" i="14"/>
  <c r="G117" i="14"/>
  <c r="E116" i="18"/>
  <c r="A118" i="18"/>
  <c r="D117" i="18" s="1"/>
  <c r="D116" i="18"/>
  <c r="B116" i="18"/>
  <c r="H116" i="18"/>
  <c r="E117" i="18" l="1"/>
  <c r="C117" i="18"/>
  <c r="A120" i="14"/>
  <c r="F119" i="14" s="1"/>
  <c r="H118" i="14"/>
  <c r="F117" i="18"/>
  <c r="E118" i="14"/>
  <c r="D118" i="14"/>
  <c r="B118" i="14"/>
  <c r="G118" i="14"/>
  <c r="A119" i="18"/>
  <c r="C118" i="18" s="1"/>
  <c r="E118" i="18"/>
  <c r="G117" i="18"/>
  <c r="B117" i="18"/>
  <c r="H117" i="18"/>
  <c r="B119" i="14" l="1"/>
  <c r="G119" i="14"/>
  <c r="B118" i="18"/>
  <c r="D119" i="14"/>
  <c r="E120" i="14"/>
  <c r="A121" i="14"/>
  <c r="D120" i="14" s="1"/>
  <c r="G120" i="14"/>
  <c r="E119" i="14"/>
  <c r="G118" i="18"/>
  <c r="C119" i="14"/>
  <c r="H119" i="14"/>
  <c r="H118" i="18"/>
  <c r="F118" i="18"/>
  <c r="A120" i="18"/>
  <c r="C119" i="18" s="1"/>
  <c r="F119" i="18"/>
  <c r="D118" i="18"/>
  <c r="F120" i="14" l="1"/>
  <c r="D121" i="14"/>
  <c r="B121" i="14"/>
  <c r="A122" i="14"/>
  <c r="C121" i="14" s="1"/>
  <c r="C120" i="14"/>
  <c r="H120" i="14"/>
  <c r="B120" i="14"/>
  <c r="A121" i="18"/>
  <c r="G120" i="18" s="1"/>
  <c r="E120" i="18"/>
  <c r="G119" i="18"/>
  <c r="E119" i="18"/>
  <c r="D119" i="18"/>
  <c r="B119" i="18"/>
  <c r="H119" i="18"/>
  <c r="H121" i="14" l="1"/>
  <c r="E121" i="14"/>
  <c r="B120" i="18"/>
  <c r="G121" i="14"/>
  <c r="F120" i="18"/>
  <c r="C120" i="18"/>
  <c r="A123" i="14"/>
  <c r="C122" i="14" s="1"/>
  <c r="B122" i="14"/>
  <c r="F121" i="14"/>
  <c r="A122" i="18"/>
  <c r="F121" i="18" s="1"/>
  <c r="D120" i="18"/>
  <c r="H120" i="18"/>
  <c r="C121" i="18" l="1"/>
  <c r="G122" i="14"/>
  <c r="A124" i="14"/>
  <c r="B123" i="14" s="1"/>
  <c r="F123" i="14"/>
  <c r="D122" i="14"/>
  <c r="H122" i="14"/>
  <c r="F122" i="14"/>
  <c r="E122" i="14"/>
  <c r="A123" i="18"/>
  <c r="D122" i="18" s="1"/>
  <c r="H122" i="18"/>
  <c r="B122" i="18"/>
  <c r="F122" i="18"/>
  <c r="G121" i="18"/>
  <c r="E121" i="18"/>
  <c r="D121" i="18"/>
  <c r="B121" i="18"/>
  <c r="H121" i="18"/>
  <c r="E123" i="14" l="1"/>
  <c r="H123" i="14"/>
  <c r="D123" i="14"/>
  <c r="A125" i="14"/>
  <c r="E124" i="14" s="1"/>
  <c r="F124" i="14"/>
  <c r="C123" i="14"/>
  <c r="G123" i="14"/>
  <c r="E122" i="18"/>
  <c r="C123" i="18"/>
  <c r="A124" i="18"/>
  <c r="G123" i="18" s="1"/>
  <c r="C122" i="18"/>
  <c r="G122" i="18"/>
  <c r="B124" i="14" l="1"/>
  <c r="C124" i="14"/>
  <c r="H123" i="18"/>
  <c r="D124" i="14"/>
  <c r="H124" i="14"/>
  <c r="G124" i="14"/>
  <c r="H125" i="14"/>
  <c r="G125" i="14"/>
  <c r="A126" i="14"/>
  <c r="E125" i="14" s="1"/>
  <c r="B123" i="18"/>
  <c r="F123" i="18"/>
  <c r="D123" i="18"/>
  <c r="A125" i="18"/>
  <c r="G124" i="18" s="1"/>
  <c r="D124" i="18"/>
  <c r="E123" i="18"/>
  <c r="B125" i="14" l="1"/>
  <c r="E124" i="18"/>
  <c r="F124" i="18"/>
  <c r="C125" i="14"/>
  <c r="A127" i="14"/>
  <c r="H126" i="14" s="1"/>
  <c r="D125" i="14"/>
  <c r="F125" i="14"/>
  <c r="H124" i="18"/>
  <c r="A126" i="18"/>
  <c r="F125" i="18" s="1"/>
  <c r="H125" i="18"/>
  <c r="B124" i="18"/>
  <c r="C124" i="18"/>
  <c r="E125" i="18" l="1"/>
  <c r="D125" i="18"/>
  <c r="C125" i="18"/>
  <c r="B126" i="14"/>
  <c r="A128" i="14"/>
  <c r="H127" i="14" s="1"/>
  <c r="G126" i="14"/>
  <c r="F126" i="14"/>
  <c r="E126" i="14"/>
  <c r="C126" i="14"/>
  <c r="D126" i="14"/>
  <c r="B125" i="18"/>
  <c r="A127" i="18"/>
  <c r="D126" i="18" s="1"/>
  <c r="E126" i="18"/>
  <c r="F126" i="18"/>
  <c r="G125" i="18"/>
  <c r="F127" i="14" l="1"/>
  <c r="G127" i="14"/>
  <c r="D127" i="14"/>
  <c r="B127" i="14"/>
  <c r="C127" i="14"/>
  <c r="F128" i="14"/>
  <c r="D128" i="14"/>
  <c r="B128" i="14"/>
  <c r="A129" i="14"/>
  <c r="E128" i="14" s="1"/>
  <c r="H128" i="14"/>
  <c r="E127" i="14"/>
  <c r="A128" i="18"/>
  <c r="F127" i="18" s="1"/>
  <c r="B126" i="18"/>
  <c r="C126" i="18"/>
  <c r="H126" i="18"/>
  <c r="G126" i="18"/>
  <c r="G128" i="14" l="1"/>
  <c r="A130" i="14"/>
  <c r="C128" i="14"/>
  <c r="H127" i="18"/>
  <c r="A129" i="18"/>
  <c r="G128" i="18" s="1"/>
  <c r="D128" i="18"/>
  <c r="H128" i="18"/>
  <c r="E128" i="18"/>
  <c r="E127" i="18"/>
  <c r="B127" i="18"/>
  <c r="C127" i="18"/>
  <c r="D127" i="18"/>
  <c r="G127" i="18"/>
  <c r="A131" i="14" l="1"/>
  <c r="E130" i="14" s="1"/>
  <c r="B129" i="14"/>
  <c r="F128" i="18"/>
  <c r="H129" i="14"/>
  <c r="D129" i="14"/>
  <c r="C129" i="14"/>
  <c r="E129" i="14"/>
  <c r="F129" i="14"/>
  <c r="G129" i="14"/>
  <c r="A130" i="18"/>
  <c r="C129" i="18" s="1"/>
  <c r="B128" i="18"/>
  <c r="C128" i="18"/>
  <c r="D129" i="18" l="1"/>
  <c r="E129" i="18"/>
  <c r="H129" i="18"/>
  <c r="F129" i="18"/>
  <c r="B129" i="18"/>
  <c r="G130" i="14"/>
  <c r="D130" i="14"/>
  <c r="B130" i="14"/>
  <c r="A132" i="14"/>
  <c r="E131" i="14" s="1"/>
  <c r="D131" i="14"/>
  <c r="C130" i="14"/>
  <c r="H130" i="14"/>
  <c r="F130" i="14"/>
  <c r="A131" i="18"/>
  <c r="D130" i="18" s="1"/>
  <c r="G129" i="18"/>
  <c r="B131" i="14" l="1"/>
  <c r="E132" i="14"/>
  <c r="A133" i="14"/>
  <c r="C132" i="14" s="1"/>
  <c r="G132" i="14"/>
  <c r="F130" i="18"/>
  <c r="F131" i="14"/>
  <c r="C131" i="14"/>
  <c r="E130" i="18"/>
  <c r="H131" i="14"/>
  <c r="G131" i="14"/>
  <c r="A132" i="18"/>
  <c r="B130" i="18"/>
  <c r="C130" i="18"/>
  <c r="H130" i="18"/>
  <c r="G130" i="18"/>
  <c r="F132" i="14" l="1"/>
  <c r="H132" i="14"/>
  <c r="B132" i="14"/>
  <c r="E133" i="14"/>
  <c r="G133" i="14"/>
  <c r="A134" i="14"/>
  <c r="H133" i="14" s="1"/>
  <c r="B133" i="14"/>
  <c r="D133" i="14"/>
  <c r="F133" i="14"/>
  <c r="D132" i="14"/>
  <c r="A133" i="18"/>
  <c r="F132" i="18" s="1"/>
  <c r="D132" i="18"/>
  <c r="E131" i="18"/>
  <c r="H131" i="18"/>
  <c r="C131" i="18"/>
  <c r="B131" i="18"/>
  <c r="F131" i="18"/>
  <c r="D131" i="18"/>
  <c r="G131" i="18"/>
  <c r="E132" i="18" l="1"/>
  <c r="C133" i="14"/>
  <c r="D134" i="14"/>
  <c r="E134" i="14"/>
  <c r="A135" i="14"/>
  <c r="B134" i="14"/>
  <c r="F134" i="14"/>
  <c r="A134" i="18"/>
  <c r="C133" i="18" s="1"/>
  <c r="H133" i="18"/>
  <c r="D133" i="18"/>
  <c r="B132" i="18"/>
  <c r="C132" i="18"/>
  <c r="H132" i="18"/>
  <c r="G132" i="18"/>
  <c r="G135" i="14" l="1"/>
  <c r="C135" i="14"/>
  <c r="A136" i="14"/>
  <c r="H135" i="14"/>
  <c r="F135" i="14"/>
  <c r="D135" i="14"/>
  <c r="C134" i="14"/>
  <c r="E133" i="18"/>
  <c r="H134" i="14"/>
  <c r="G134" i="14"/>
  <c r="F133" i="18"/>
  <c r="B133" i="18"/>
  <c r="C134" i="18"/>
  <c r="A135" i="18"/>
  <c r="D134" i="18" s="1"/>
  <c r="B134" i="18"/>
  <c r="G133" i="18"/>
  <c r="A137" i="14" l="1"/>
  <c r="C136" i="14" s="1"/>
  <c r="E134" i="18"/>
  <c r="B135" i="14"/>
  <c r="E135" i="14"/>
  <c r="H134" i="18"/>
  <c r="G134" i="18"/>
  <c r="F134" i="18"/>
  <c r="C135" i="18"/>
  <c r="D135" i="18"/>
  <c r="A136" i="18"/>
  <c r="H135" i="18" s="1"/>
  <c r="F136" i="14" l="1"/>
  <c r="E136" i="14"/>
  <c r="G136" i="14"/>
  <c r="D136" i="14"/>
  <c r="G135" i="18"/>
  <c r="B136" i="14"/>
  <c r="G137" i="14"/>
  <c r="C137" i="14"/>
  <c r="A138" i="14"/>
  <c r="E137" i="14" s="1"/>
  <c r="D137" i="14"/>
  <c r="H137" i="14"/>
  <c r="F137" i="14"/>
  <c r="H136" i="14"/>
  <c r="A137" i="18"/>
  <c r="D136" i="18" s="1"/>
  <c r="F136" i="18"/>
  <c r="E135" i="18"/>
  <c r="B135" i="18"/>
  <c r="F135" i="18"/>
  <c r="B137" i="14" l="1"/>
  <c r="H138" i="14"/>
  <c r="E138" i="14"/>
  <c r="B138" i="14"/>
  <c r="A139" i="14"/>
  <c r="D138" i="14"/>
  <c r="E136" i="18"/>
  <c r="A138" i="18"/>
  <c r="C137" i="18" s="1"/>
  <c r="D137" i="18"/>
  <c r="B136" i="18"/>
  <c r="C136" i="18"/>
  <c r="H136" i="18"/>
  <c r="G136" i="18"/>
  <c r="G139" i="14" l="1"/>
  <c r="D139" i="14"/>
  <c r="B139" i="14"/>
  <c r="A140" i="14"/>
  <c r="F139" i="14" s="1"/>
  <c r="C139" i="14"/>
  <c r="G138" i="14"/>
  <c r="E137" i="18"/>
  <c r="F138" i="14"/>
  <c r="C138" i="14"/>
  <c r="H137" i="18"/>
  <c r="F137" i="18"/>
  <c r="B137" i="18"/>
  <c r="C138" i="18"/>
  <c r="A139" i="18"/>
  <c r="D138" i="18" s="1"/>
  <c r="H138" i="18"/>
  <c r="E138" i="18"/>
  <c r="G137" i="18"/>
  <c r="B138" i="18" l="1"/>
  <c r="G138" i="18"/>
  <c r="H139" i="14"/>
  <c r="A141" i="14"/>
  <c r="D140" i="14" s="1"/>
  <c r="E139" i="14"/>
  <c r="F138" i="18"/>
  <c r="A140" i="18"/>
  <c r="F140" i="14" l="1"/>
  <c r="C141" i="14"/>
  <c r="F141" i="14"/>
  <c r="B141" i="14"/>
  <c r="A142" i="14"/>
  <c r="G141" i="14"/>
  <c r="H141" i="14"/>
  <c r="E141" i="14"/>
  <c r="H140" i="14"/>
  <c r="G140" i="14"/>
  <c r="E140" i="14"/>
  <c r="B140" i="14"/>
  <c r="C140" i="14"/>
  <c r="A141" i="18"/>
  <c r="F140" i="18" s="1"/>
  <c r="D140" i="18"/>
  <c r="B139" i="18"/>
  <c r="H139" i="18"/>
  <c r="C139" i="18"/>
  <c r="E139" i="18"/>
  <c r="F139" i="18"/>
  <c r="D139" i="18"/>
  <c r="G139" i="18"/>
  <c r="E140" i="18" l="1"/>
  <c r="A143" i="14"/>
  <c r="D141" i="14"/>
  <c r="A142" i="18"/>
  <c r="C141" i="18" s="1"/>
  <c r="B141" i="18"/>
  <c r="B140" i="18"/>
  <c r="C140" i="18"/>
  <c r="H140" i="18"/>
  <c r="G140" i="18"/>
  <c r="F143" i="14" l="1"/>
  <c r="A144" i="14"/>
  <c r="H143" i="14" s="1"/>
  <c r="D143" i="14"/>
  <c r="E142" i="14"/>
  <c r="D141" i="18"/>
  <c r="E141" i="18"/>
  <c r="G142" i="14"/>
  <c r="C142" i="14"/>
  <c r="B142" i="14"/>
  <c r="D142" i="14"/>
  <c r="H141" i="18"/>
  <c r="F142" i="14"/>
  <c r="H142" i="14"/>
  <c r="F141" i="18"/>
  <c r="A143" i="18"/>
  <c r="D142" i="18" s="1"/>
  <c r="G141" i="18"/>
  <c r="C143" i="14" l="1"/>
  <c r="F142" i="18"/>
  <c r="E142" i="18"/>
  <c r="D144" i="14"/>
  <c r="A145" i="14"/>
  <c r="E144" i="14" s="1"/>
  <c r="G144" i="14"/>
  <c r="H144" i="14"/>
  <c r="F144" i="14"/>
  <c r="E143" i="14"/>
  <c r="B143" i="14"/>
  <c r="G143" i="14"/>
  <c r="A144" i="18"/>
  <c r="C143" i="18" s="1"/>
  <c r="B142" i="18"/>
  <c r="C142" i="18"/>
  <c r="H142" i="18"/>
  <c r="G142" i="18"/>
  <c r="A146" i="14" l="1"/>
  <c r="B144" i="14"/>
  <c r="C144" i="14"/>
  <c r="B143" i="18"/>
  <c r="F143" i="18"/>
  <c r="H143" i="18"/>
  <c r="A145" i="18"/>
  <c r="D144" i="18" s="1"/>
  <c r="E143" i="18"/>
  <c r="D143" i="18"/>
  <c r="G143" i="18"/>
  <c r="A147" i="14" l="1"/>
  <c r="E146" i="14"/>
  <c r="G146" i="14"/>
  <c r="F146" i="14"/>
  <c r="F145" i="14"/>
  <c r="F144" i="18"/>
  <c r="B145" i="14"/>
  <c r="D145" i="14"/>
  <c r="G145" i="14"/>
  <c r="C145" i="14"/>
  <c r="E145" i="14"/>
  <c r="H145" i="14"/>
  <c r="H144" i="18"/>
  <c r="G144" i="18"/>
  <c r="E144" i="18"/>
  <c r="F145" i="18"/>
  <c r="A146" i="18"/>
  <c r="H145" i="18" s="1"/>
  <c r="B144" i="18"/>
  <c r="C144" i="18"/>
  <c r="H147" i="14" l="1"/>
  <c r="A148" i="14"/>
  <c r="D147" i="14" s="1"/>
  <c r="E147" i="14"/>
  <c r="H146" i="14"/>
  <c r="C146" i="14"/>
  <c r="B146" i="14"/>
  <c r="D146" i="14"/>
  <c r="A147" i="18"/>
  <c r="D146" i="18" s="1"/>
  <c r="F146" i="18"/>
  <c r="G145" i="18"/>
  <c r="D145" i="18"/>
  <c r="E145" i="18"/>
  <c r="B145" i="18"/>
  <c r="C145" i="18"/>
  <c r="E146" i="18" l="1"/>
  <c r="F147" i="14"/>
  <c r="G148" i="14"/>
  <c r="E148" i="14"/>
  <c r="B148" i="14"/>
  <c r="A149" i="14"/>
  <c r="D148" i="14"/>
  <c r="F148" i="14"/>
  <c r="C148" i="14"/>
  <c r="G147" i="14"/>
  <c r="B147" i="14"/>
  <c r="C147" i="14"/>
  <c r="A148" i="18"/>
  <c r="C147" i="18" s="1"/>
  <c r="B146" i="18"/>
  <c r="C146" i="18"/>
  <c r="H146" i="18"/>
  <c r="G146" i="18"/>
  <c r="A150" i="14" l="1"/>
  <c r="E149" i="14"/>
  <c r="H148" i="14"/>
  <c r="B147" i="18"/>
  <c r="F147" i="18"/>
  <c r="H147" i="18"/>
  <c r="A149" i="18"/>
  <c r="D148" i="18" s="1"/>
  <c r="E147" i="18"/>
  <c r="D147" i="18"/>
  <c r="G147" i="18"/>
  <c r="A151" i="14" l="1"/>
  <c r="G150" i="14" s="1"/>
  <c r="H150" i="14"/>
  <c r="E150" i="14"/>
  <c r="B150" i="14"/>
  <c r="D150" i="14"/>
  <c r="F150" i="14"/>
  <c r="C150" i="14"/>
  <c r="C149" i="14"/>
  <c r="D149" i="14"/>
  <c r="F148" i="18"/>
  <c r="G149" i="14"/>
  <c r="H149" i="14"/>
  <c r="B149" i="14"/>
  <c r="F149" i="14"/>
  <c r="H148" i="18"/>
  <c r="G148" i="18"/>
  <c r="E148" i="18"/>
  <c r="A150" i="18"/>
  <c r="B148" i="18"/>
  <c r="C148" i="18"/>
  <c r="A152" i="14" l="1"/>
  <c r="H151" i="14"/>
  <c r="F151" i="14"/>
  <c r="D151" i="14"/>
  <c r="B151" i="14"/>
  <c r="G151" i="14"/>
  <c r="C151" i="14"/>
  <c r="E151" i="14"/>
  <c r="A151" i="18"/>
  <c r="D150" i="18"/>
  <c r="E150" i="18"/>
  <c r="F150" i="18"/>
  <c r="G149" i="18"/>
  <c r="D149" i="18"/>
  <c r="E149" i="18"/>
  <c r="H149" i="18"/>
  <c r="F149" i="18"/>
  <c r="B149" i="18"/>
  <c r="C149" i="18"/>
  <c r="A153" i="14" l="1"/>
  <c r="F152" i="14" s="1"/>
  <c r="G152" i="14"/>
  <c r="C152" i="14"/>
  <c r="E152" i="14"/>
  <c r="A152" i="18"/>
  <c r="C151" i="18" s="1"/>
  <c r="B150" i="18"/>
  <c r="C150" i="18"/>
  <c r="H150" i="18"/>
  <c r="G150" i="18"/>
  <c r="D152" i="14" l="1"/>
  <c r="H152" i="14"/>
  <c r="B152" i="14"/>
  <c r="A154" i="14"/>
  <c r="B153" i="14"/>
  <c r="H151" i="18"/>
  <c r="A153" i="18"/>
  <c r="G152" i="18" s="1"/>
  <c r="F152" i="18"/>
  <c r="E151" i="18"/>
  <c r="B151" i="18"/>
  <c r="F151" i="18"/>
  <c r="D151" i="18"/>
  <c r="G151" i="18"/>
  <c r="A155" i="14" l="1"/>
  <c r="E154" i="14" s="1"/>
  <c r="B154" i="14"/>
  <c r="D154" i="14"/>
  <c r="C154" i="14"/>
  <c r="F154" i="14"/>
  <c r="G154" i="14"/>
  <c r="H154" i="14"/>
  <c r="E153" i="14"/>
  <c r="H153" i="14"/>
  <c r="D153" i="14"/>
  <c r="C153" i="14"/>
  <c r="G153" i="14"/>
  <c r="F153" i="14"/>
  <c r="C152" i="18"/>
  <c r="H152" i="18"/>
  <c r="A154" i="18"/>
  <c r="C153" i="18" s="1"/>
  <c r="B153" i="18"/>
  <c r="B152" i="18"/>
  <c r="E152" i="18"/>
  <c r="D152" i="18"/>
  <c r="A156" i="14" l="1"/>
  <c r="H155" i="14" s="1"/>
  <c r="E155" i="14"/>
  <c r="A155" i="18"/>
  <c r="D154" i="18" s="1"/>
  <c r="E154" i="18"/>
  <c r="F154" i="18"/>
  <c r="G153" i="18"/>
  <c r="D153" i="18"/>
  <c r="E153" i="18"/>
  <c r="H153" i="18"/>
  <c r="F153" i="18"/>
  <c r="D155" i="14" l="1"/>
  <c r="A157" i="14"/>
  <c r="G156" i="14"/>
  <c r="D156" i="14"/>
  <c r="E156" i="14"/>
  <c r="B156" i="14"/>
  <c r="H156" i="14"/>
  <c r="F156" i="14"/>
  <c r="C156" i="14"/>
  <c r="C155" i="14"/>
  <c r="G155" i="14"/>
  <c r="B155" i="14"/>
  <c r="F155" i="14"/>
  <c r="A156" i="18"/>
  <c r="C155" i="18" s="1"/>
  <c r="B154" i="18"/>
  <c r="C154" i="18"/>
  <c r="H154" i="18"/>
  <c r="G154" i="18"/>
  <c r="B157" i="14" l="1"/>
  <c r="A158" i="14"/>
  <c r="D157" i="14" s="1"/>
  <c r="G157" i="14"/>
  <c r="H155" i="18"/>
  <c r="A157" i="18"/>
  <c r="F156" i="18" s="1"/>
  <c r="E155" i="18"/>
  <c r="B155" i="18"/>
  <c r="F155" i="18"/>
  <c r="D155" i="18"/>
  <c r="G155" i="18"/>
  <c r="F157" i="14" l="1"/>
  <c r="E157" i="14"/>
  <c r="H157" i="14"/>
  <c r="A159" i="14"/>
  <c r="B158" i="14" s="1"/>
  <c r="C157" i="14"/>
  <c r="A158" i="18"/>
  <c r="C157" i="18" s="1"/>
  <c r="H156" i="18"/>
  <c r="G156" i="18"/>
  <c r="B156" i="18"/>
  <c r="C156" i="18"/>
  <c r="E156" i="18"/>
  <c r="D156" i="18"/>
  <c r="D157" i="18" l="1"/>
  <c r="E157" i="18"/>
  <c r="C158" i="14"/>
  <c r="C159" i="14"/>
  <c r="D159" i="14"/>
  <c r="E159" i="14"/>
  <c r="A160" i="14"/>
  <c r="B159" i="14"/>
  <c r="H159" i="14"/>
  <c r="F159" i="14"/>
  <c r="G159" i="14"/>
  <c r="D158" i="14"/>
  <c r="H157" i="18"/>
  <c r="F157" i="18"/>
  <c r="F158" i="14"/>
  <c r="E158" i="14"/>
  <c r="B157" i="18"/>
  <c r="H158" i="14"/>
  <c r="G158" i="14"/>
  <c r="A159" i="18"/>
  <c r="D158" i="18" s="1"/>
  <c r="G157" i="18"/>
  <c r="A161" i="14" l="1"/>
  <c r="G160" i="14" s="1"/>
  <c r="B160" i="14"/>
  <c r="C160" i="14"/>
  <c r="F160" i="14"/>
  <c r="F158" i="18"/>
  <c r="A160" i="18"/>
  <c r="E158" i="18"/>
  <c r="B158" i="18"/>
  <c r="C158" i="18"/>
  <c r="H158" i="18"/>
  <c r="G158" i="18"/>
  <c r="D160" i="14" l="1"/>
  <c r="E160" i="14"/>
  <c r="H160" i="14"/>
  <c r="H161" i="14"/>
  <c r="A162" i="14"/>
  <c r="G161" i="14"/>
  <c r="D161" i="14"/>
  <c r="A161" i="18"/>
  <c r="D160" i="18" s="1"/>
  <c r="E159" i="18"/>
  <c r="B159" i="18"/>
  <c r="F159" i="18"/>
  <c r="H159" i="18"/>
  <c r="C159" i="18"/>
  <c r="D159" i="18"/>
  <c r="G159" i="18"/>
  <c r="E160" i="18" l="1"/>
  <c r="A163" i="14"/>
  <c r="F160" i="18"/>
  <c r="E161" i="14"/>
  <c r="F161" i="14"/>
  <c r="C161" i="14"/>
  <c r="B161" i="14"/>
  <c r="A162" i="18"/>
  <c r="C161" i="18" s="1"/>
  <c r="B160" i="18"/>
  <c r="C160" i="18"/>
  <c r="H160" i="18"/>
  <c r="G160" i="18"/>
  <c r="A164" i="14" l="1"/>
  <c r="B163" i="14" s="1"/>
  <c r="E163" i="14"/>
  <c r="H162" i="14"/>
  <c r="E161" i="18"/>
  <c r="F162" i="14"/>
  <c r="B162" i="14"/>
  <c r="G162" i="14"/>
  <c r="E162" i="14"/>
  <c r="D161" i="18"/>
  <c r="C162" i="14"/>
  <c r="D162" i="14"/>
  <c r="H161" i="18"/>
  <c r="F161" i="18"/>
  <c r="B161" i="18"/>
  <c r="A163" i="18"/>
  <c r="G162" i="18" s="1"/>
  <c r="E162" i="18"/>
  <c r="G161" i="18"/>
  <c r="G163" i="14" l="1"/>
  <c r="H163" i="14"/>
  <c r="F163" i="14"/>
  <c r="H164" i="14"/>
  <c r="B164" i="14"/>
  <c r="A165" i="14"/>
  <c r="D164" i="14" s="1"/>
  <c r="D163" i="14"/>
  <c r="C163" i="14"/>
  <c r="H162" i="18"/>
  <c r="A164" i="18"/>
  <c r="C163" i="18" s="1"/>
  <c r="B162" i="18"/>
  <c r="C162" i="18"/>
  <c r="F162" i="18"/>
  <c r="D162" i="18"/>
  <c r="C164" i="14" l="1"/>
  <c r="G164" i="14"/>
  <c r="E164" i="14"/>
  <c r="F164" i="14"/>
  <c r="B163" i="18"/>
  <c r="F163" i="18"/>
  <c r="H163" i="18"/>
  <c r="A165" i="18"/>
  <c r="C164" i="18" s="1"/>
  <c r="E163" i="18"/>
  <c r="D163" i="18"/>
  <c r="G163" i="18"/>
  <c r="A97" i="14" l="1"/>
  <c r="B97" i="14"/>
  <c r="A9" i="14"/>
  <c r="B9" i="14"/>
  <c r="H164" i="18"/>
  <c r="G164" i="18"/>
  <c r="E164" i="18"/>
  <c r="D164" i="18"/>
  <c r="F164" i="18"/>
  <c r="B164" i="18"/>
  <c r="B97" i="18" l="1"/>
  <c r="A9" i="18"/>
  <c r="B9" i="18"/>
  <c r="A97" i="18"/>
</calcChain>
</file>

<file path=xl/sharedStrings.xml><?xml version="1.0" encoding="utf-8"?>
<sst xmlns="http://schemas.openxmlformats.org/spreadsheetml/2006/main" count="1655" uniqueCount="714">
  <si>
    <t>What others have to say about the Excel file:</t>
  </si>
  <si>
    <t>“This file has changed my life!” –Kayla Hardin</t>
  </si>
  <si>
    <t>“It’s truly a miracle. I can’t wait to tell Leo!” –Sally Serrin Melena</t>
  </si>
  <si>
    <t>Features of the file:</t>
  </si>
  <si>
    <t>FILE MEMORY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</si>
  <si>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Easy to teach others to use it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</si>
  <si>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Easy to learn how to use it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</si>
  <si>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Easy to transfer to others</t>
    </r>
  </si>
  <si>
    <t>FILE TRANSPARENCY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</si>
  <si>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Easy to understand, but more importantly easy to identify errors and fix them</t>
    </r>
  </si>
  <si>
    <t>FILE EFFICACY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</si>
  <si>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The file accomplishes what it is supposed to do.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</si>
  <si>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The file is efficient.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</si>
  <si>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The puzzling metrics can be checked easily for compliance (“4 stars”), saving time and frustration.</t>
    </r>
  </si>
  <si>
    <t>FILE DESIGN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</si>
  <si>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The layout and design is intuitive.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</si>
  <si>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The file is easy to update.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</si>
  <si>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The raw data is separate from the user interface.</t>
    </r>
  </si>
  <si>
    <t></t>
  </si>
  <si>
    <t>P</t>
  </si>
  <si>
    <t>DATE</t>
  </si>
  <si>
    <t>TIME</t>
  </si>
  <si>
    <t>BY</t>
  </si>
  <si>
    <t xml:space="preserve">VERIFIED </t>
  </si>
  <si>
    <t>Occupancy %</t>
  </si>
  <si>
    <t xml:space="preserve">  &gt;= 75%</t>
  </si>
  <si>
    <t xml:space="preserve">CHECKED </t>
  </si>
  <si>
    <t>Total Hours</t>
  </si>
  <si>
    <t xml:space="preserve">  &gt;= 48</t>
  </si>
  <si>
    <t>2nd CHECK</t>
  </si>
  <si>
    <t>Product</t>
  </si>
  <si>
    <t xml:space="preserve">  &gt;= 40</t>
  </si>
  <si>
    <t xml:space="preserve">FINAL </t>
  </si>
  <si>
    <t>CRN</t>
  </si>
  <si>
    <t>Subject</t>
  </si>
  <si>
    <t>Catalog Nbr</t>
  </si>
  <si>
    <t>Section</t>
  </si>
  <si>
    <t>Instructor</t>
  </si>
  <si>
    <t>Enrl Cap</t>
  </si>
  <si>
    <t>DAYS</t>
  </si>
  <si>
    <t>BEGIN</t>
  </si>
  <si>
    <t>END</t>
  </si>
  <si>
    <t>VERIFY        MTG PTRN</t>
  </si>
  <si>
    <t>MWF</t>
  </si>
  <si>
    <t>MW</t>
  </si>
  <si>
    <t>M</t>
  </si>
  <si>
    <t>W</t>
  </si>
  <si>
    <t>TR</t>
  </si>
  <si>
    <t>VERIFY MTG PTRN</t>
  </si>
  <si>
    <t>F</t>
  </si>
  <si>
    <t>R</t>
  </si>
  <si>
    <t>T</t>
  </si>
  <si>
    <t>Start time</t>
  </si>
  <si>
    <t xml:space="preserve">The information below is used to identify scheduling conflicts (two or more nonempty classes with overlapping days and times in the same room). </t>
  </si>
  <si>
    <t>Interval</t>
  </si>
  <si>
    <t>(in minutes)</t>
  </si>
  <si>
    <t>time slots</t>
  </si>
  <si>
    <t>Example: The cell for *W* and 8am-8:15am records the frequency of all nonempty classes with a meeting pattern involving Wednesday &amp; a BEGIN time 8am or sooner &amp; an END time 8:15am or later.</t>
  </si>
  <si>
    <t>*M*</t>
  </si>
  <si>
    <t>*T*</t>
  </si>
  <si>
    <t>*W*</t>
  </si>
  <si>
    <t>*R*</t>
  </si>
  <si>
    <t>*F*</t>
  </si>
  <si>
    <t>Mtg Pattern</t>
  </si>
  <si>
    <t>Day</t>
  </si>
  <si>
    <t>Start</t>
  </si>
  <si>
    <t>End</t>
  </si>
  <si>
    <t>Mtg Pattern (formula)</t>
  </si>
  <si>
    <t>M 6:30 PM - 8:20 PM</t>
  </si>
  <si>
    <t>M 7:00 PM - 9:50 PM</t>
  </si>
  <si>
    <t>M 7:30 PM - 8:20 PM</t>
  </si>
  <si>
    <t>M 7:30 PM - 9:20 PM</t>
  </si>
  <si>
    <t>M 8:30 PM - 9:20 PM</t>
  </si>
  <si>
    <t>M 12:30 PM - 3:20 PM</t>
  </si>
  <si>
    <t>MF 7:30 AM - 8:20 AM</t>
  </si>
  <si>
    <t>MF</t>
  </si>
  <si>
    <t>MF 8:30 AM - 9:20 AM</t>
  </si>
  <si>
    <t>MF 9:30 AM - 10:20 AM</t>
  </si>
  <si>
    <t>MF 10:30 AM - 11:20 AM</t>
  </si>
  <si>
    <t>MF 11:30 AM - 12:20 PM</t>
  </si>
  <si>
    <t>F 7:30 AM - 8:20 AM</t>
  </si>
  <si>
    <t>F 8:30 AM - 9:20 AM</t>
  </si>
  <si>
    <t>F 9:30 AM - 10:20 AM</t>
  </si>
  <si>
    <t>F 10:30 AM - 11:20 AM</t>
  </si>
  <si>
    <t>F 11:30 AM - 12:20 PM</t>
  </si>
  <si>
    <t>F 12:30 PM - 1:20 PM</t>
  </si>
  <si>
    <t>F 1:30 PM - 2:20 PM</t>
  </si>
  <si>
    <t>F 2:30 PM - 3:20 PM</t>
  </si>
  <si>
    <t>F 3:30 PM - 4:20 PM</t>
  </si>
  <si>
    <t>F 4:30 PM - 5:20 PM</t>
  </si>
  <si>
    <t>F 5:30 PM - 6:20 PM</t>
  </si>
  <si>
    <t>F 6:30 PM - 7:20 PM</t>
  </si>
  <si>
    <t>F 7:30 PM - 8:20 PM</t>
  </si>
  <si>
    <t>F 8:30 PM - 9:20 PM</t>
  </si>
  <si>
    <t>F 7:30 AM - 9:20 AM</t>
  </si>
  <si>
    <t>F 8:30 AM - 10:20 AM</t>
  </si>
  <si>
    <t>F 9:30 AM - 11:20 AM</t>
  </si>
  <si>
    <t>F 10:30 AM - 12:20 PM</t>
  </si>
  <si>
    <t>F 11:30 AM - 1:20 PM</t>
  </si>
  <si>
    <t>F 12:30 PM - 2:20 PM</t>
  </si>
  <si>
    <t>F 7:30 AM - 10:20 AM</t>
  </si>
  <si>
    <t>F 8:30 AM - 11:20 AM</t>
  </si>
  <si>
    <t>F 9:30 AM - 12:20 PM</t>
  </si>
  <si>
    <t>F 10:30 AM - 1:20 PM</t>
  </si>
  <si>
    <t>F 11:30 AM - 2:20 PM</t>
  </si>
  <si>
    <t>F 12:30 PM - 3:45 PM</t>
  </si>
  <si>
    <t>F 7:30 AM - 11:20 AM</t>
  </si>
  <si>
    <t>F 8:30 AM - 12:20 PM</t>
  </si>
  <si>
    <t>F 9:30 AM - 1:20 PM</t>
  </si>
  <si>
    <t>F 10:30 AM - 2:20 PM</t>
  </si>
  <si>
    <t>M 7:30 AM - 8:20 AM</t>
  </si>
  <si>
    <t>M 7:30 AM - 9:20 AM</t>
  </si>
  <si>
    <t>M 7:30 AM - 10:20 AM</t>
  </si>
  <si>
    <t>M 7:30 AM - 11:20 AM</t>
  </si>
  <si>
    <t>M 8:30 AM - 9:20 AM</t>
  </si>
  <si>
    <t>M 8:30 AM - 10:20 AM</t>
  </si>
  <si>
    <t>M 8:30 AM - 11:20 AM</t>
  </si>
  <si>
    <t>M 8:30 AM - 12:20 PM</t>
  </si>
  <si>
    <t>M 9:30 AM - 10:20 AM</t>
  </si>
  <si>
    <t>M 9:30 AM - 11:20 AM</t>
  </si>
  <si>
    <t>M 9:30 AM - 12:20 PM</t>
  </si>
  <si>
    <t>M 9:30 AM - 1:20 PM</t>
  </si>
  <si>
    <t>M 10:30 AM - 11:20 AM</t>
  </si>
  <si>
    <t>M 10:30 AM - 12:20 PM</t>
  </si>
  <si>
    <t>M 10:30 AM - 1:20 PM</t>
  </si>
  <si>
    <t>M 10:30 AM - 2:20 PM</t>
  </si>
  <si>
    <t>M 11:30 AM - 12:20 PM</t>
  </si>
  <si>
    <t>M 11:30 AM - 1:20 PM</t>
  </si>
  <si>
    <t>M 11:30 AM - 2:20 PM</t>
  </si>
  <si>
    <t>M 12:30 PM - 1:20 PM</t>
  </si>
  <si>
    <t>M 12:30 PM - 2:20 PM</t>
  </si>
  <si>
    <t>M 12:30 PM - 3:45 PM</t>
  </si>
  <si>
    <t>M 1:30 PM - 2:20 PM</t>
  </si>
  <si>
    <t>M 2:30 PM - 3:20 PM</t>
  </si>
  <si>
    <t>M 2:30 PM - 4:20 PM</t>
  </si>
  <si>
    <t>M 2:30 PM - 5:20 PM</t>
  </si>
  <si>
    <t>M 2:30 PM - 6:20 PM</t>
  </si>
  <si>
    <t>M 3:30 PM - 4:20 PM</t>
  </si>
  <si>
    <t>M 3:30 PM - 5:20 PM</t>
  </si>
  <si>
    <t>M 3:30 PM - 7:20 PM</t>
  </si>
  <si>
    <t>M 4:00 PM - 6:50 PM</t>
  </si>
  <si>
    <t>M 4:30 PM - 5:20 PM</t>
  </si>
  <si>
    <t>M 4:30 PM - 6:20 PM</t>
  </si>
  <si>
    <t>M 4:30 PM - 8:20 PM</t>
  </si>
  <si>
    <t>M 5:30 PM - 6:20 PM</t>
  </si>
  <si>
    <t>M 5:30 PM - 7:20 PM</t>
  </si>
  <si>
    <t>M 5:30 PM - 8:20 PM</t>
  </si>
  <si>
    <t>MW 4:00 PM - 5:15 PM</t>
  </si>
  <si>
    <t>MW 7:00 PM - 8:15 PM</t>
  </si>
  <si>
    <t>MF 12:30 PM - 1:20 PM</t>
  </si>
  <si>
    <t>MF 1:30 PM - 2:20 PM</t>
  </si>
  <si>
    <t>MF 7:30 AM - 9:20 AM</t>
  </si>
  <si>
    <t>MF 8:30 AM - 10:20 AM</t>
  </si>
  <si>
    <t>MF 9:30 AM - 11:20 AM</t>
  </si>
  <si>
    <t>MF 10:30 AM - 12:20 PM</t>
  </si>
  <si>
    <t>MF 11:30 AM - 1:20 PM</t>
  </si>
  <si>
    <t>MF 12:30 PM - 2:20 PM</t>
  </si>
  <si>
    <t>MTWF 7:30 AM - 8:20 AM</t>
  </si>
  <si>
    <t>MTWF</t>
  </si>
  <si>
    <t>MTWF 9:30 AM - 10:20 AM</t>
  </si>
  <si>
    <t>MTWF 10:30 AM - 11:20 AM</t>
  </si>
  <si>
    <t>MTWF 1:30 PM - 2:20 PM</t>
  </si>
  <si>
    <t>MW 7:30 AM - 8:20 AM</t>
  </si>
  <si>
    <t>MW 8:30 AM - 9:20 AM</t>
  </si>
  <si>
    <t>MW 9:30 AM - 10:20 AM</t>
  </si>
  <si>
    <t>MW 10:30 AM - 11:20 AM</t>
  </si>
  <si>
    <t>MW 11:30 AM - 12:20 PM</t>
  </si>
  <si>
    <t>MW 12:30 PM - 1:20 PM</t>
  </si>
  <si>
    <t>MW 1:30 PM - 2:20 PM</t>
  </si>
  <si>
    <t>MW 2:30 PM - 3:20 PM</t>
  </si>
  <si>
    <t>MW 3:30 PM - 4:20 PM</t>
  </si>
  <si>
    <t>MW 4:30 PM - 5:20 PM</t>
  </si>
  <si>
    <t>MW 5:30 PM - 6:20 PM</t>
  </si>
  <si>
    <t>MW 6:30 PM - 7:20 PM</t>
  </si>
  <si>
    <t>MW 7:30 PM - 8:20 PM</t>
  </si>
  <si>
    <t>MW 8:30 PM - 9:20 PM</t>
  </si>
  <si>
    <t>MW 2:30 PM - 3:45 PM</t>
  </si>
  <si>
    <t>MW 5:30 PM - 6:45 PM</t>
  </si>
  <si>
    <t>MW 8:30 PM - 9:45 PM</t>
  </si>
  <si>
    <t>MW 7:30 AM - 9:20 AM</t>
  </si>
  <si>
    <t>MW 8:30 AM - 10:20 AM</t>
  </si>
  <si>
    <t>MW 9:30 AM - 11:20 AM</t>
  </si>
  <si>
    <t>MW 10:30 AM - 12:20 PM</t>
  </si>
  <si>
    <t>MW 11:30 AM - 1:20 PM</t>
  </si>
  <si>
    <t>MW 12:30 PM - 2:20 PM</t>
  </si>
  <si>
    <t>MW 2:30 PM - 4:20 PM</t>
  </si>
  <si>
    <t>MW 3:30 PM - 5:20 PM</t>
  </si>
  <si>
    <t>MW 4:30 PM - 6:20 PM</t>
  </si>
  <si>
    <t>MW 5:30 PM - 7:20 PM</t>
  </si>
  <si>
    <t>MW 6:30 PM - 8:20 PM</t>
  </si>
  <si>
    <t>MWF 7:30 AM - 8:20 AM</t>
  </si>
  <si>
    <t>MWF 8:30 AM - 9:20 AM</t>
  </si>
  <si>
    <t>MWF 9:30 AM - 10:20 AM</t>
  </si>
  <si>
    <t>MWF 10:30 AM - 11:20 AM</t>
  </si>
  <si>
    <t>MWF 11:30 AM - 12:20 PM</t>
  </si>
  <si>
    <t>MWF 12:30 PM - 1:20 PM</t>
  </si>
  <si>
    <t>MWF 1:30 PM - 2:20 PM</t>
  </si>
  <si>
    <t>MWRF 7:30 AM - 8:20 AM</t>
  </si>
  <si>
    <t>MWRF</t>
  </si>
  <si>
    <t>MWRF 9:30 AM - 10:20 AM</t>
  </si>
  <si>
    <t>MWRF 10:30 AM - 11:20 AM</t>
  </si>
  <si>
    <t>MWRF 1:30 PM - 2:20 PM</t>
  </si>
  <si>
    <t>R 7:30 AM - 10:20 AM</t>
  </si>
  <si>
    <t>R 7:30 AM - 10:50 AM</t>
  </si>
  <si>
    <t>R 8:00 AM - 8:50 AM</t>
  </si>
  <si>
    <t>R 8:00 AM - 9:50 AM</t>
  </si>
  <si>
    <t>R 8:00 AM - 11:50 AM</t>
  </si>
  <si>
    <t>R 9:00 AM - 9:50 AM</t>
  </si>
  <si>
    <t>R 9:00 AM - 10:50 AM</t>
  </si>
  <si>
    <t>R 9:00 AM - 11:45 AM</t>
  </si>
  <si>
    <t>R 10:00 AM - 10:50 AM</t>
  </si>
  <si>
    <t>R 10:00 AM - 11:50 AM</t>
  </si>
  <si>
    <t>R 11:00 AM - 11:50 AM</t>
  </si>
  <si>
    <t>R 11:00 AM - 2:20 PM</t>
  </si>
  <si>
    <t>R 1:00 PM - 1:50 PM</t>
  </si>
  <si>
    <t>R 1:00 PM - 2:50 PM</t>
  </si>
  <si>
    <t>R 1:00 PM - 3:50 PM</t>
  </si>
  <si>
    <t>R 1:00 PM - 4:50 PM</t>
  </si>
  <si>
    <t>R 2:00 PM - 2:50 PM</t>
  </si>
  <si>
    <t>R 2:00 PM - 3:50 PM</t>
  </si>
  <si>
    <t>R 2:00 PM - 5:50 PM</t>
  </si>
  <si>
    <t>R 2:30 PM - 5:20 PM</t>
  </si>
  <si>
    <t>R 3:00 PM - 3:50 PM</t>
  </si>
  <si>
    <t>R 3:00 PM - 4:50 PM</t>
  </si>
  <si>
    <t>R 3:00 PM - 6:50 PM</t>
  </si>
  <si>
    <t>R 4:00 PM - 4:50 PM</t>
  </si>
  <si>
    <t>R 4:00 PM - 5:50 PM</t>
  </si>
  <si>
    <t>R 4:00 PM - 6:50 PM</t>
  </si>
  <si>
    <t>R 4:00 PM - 7:50 PM</t>
  </si>
  <si>
    <t>R 5:00 PM - 5:50 PM</t>
  </si>
  <si>
    <t>R 5:00 PM - 6:50 PM</t>
  </si>
  <si>
    <t>R 5:00 PM - 8:50 PM</t>
  </si>
  <si>
    <t>R 5:30 PM - 8:20 PM</t>
  </si>
  <si>
    <t>R 6:00 PM - 6:50 PM</t>
  </si>
  <si>
    <t>R 6:00 PM - 7:50 PM</t>
  </si>
  <si>
    <t>R 6:00 PM - 9:50 PM</t>
  </si>
  <si>
    <t>R 7:00 PM - 7:50 PM</t>
  </si>
  <si>
    <t>R 7:00 PM - 8:50 PM</t>
  </si>
  <si>
    <t>R 7:00 PM - 9:50 PM</t>
  </si>
  <si>
    <t>R 8:00 PM - 8:50 PM</t>
  </si>
  <si>
    <t>R 8:00 PM - 9:50 PM</t>
  </si>
  <si>
    <t>R 9:00 PM - 9:50 PM</t>
  </si>
  <si>
    <t>T 7:30 AM - 10:20 AM</t>
  </si>
  <si>
    <t>T 7:30 AM - 10:50 AM</t>
  </si>
  <si>
    <t>T 8:00 AM - 8:50 AM</t>
  </si>
  <si>
    <t>T 8:00 AM - 9:50 AM</t>
  </si>
  <si>
    <t>T 8:00 AM - 11:50 AM</t>
  </si>
  <si>
    <t>T 9:00 AM - 9:50 AM</t>
  </si>
  <si>
    <t>T 9:00 AM - 10:50 AM</t>
  </si>
  <si>
    <t>T 9:00 AM - 11:45 AM</t>
  </si>
  <si>
    <t>T 10:00 AM - 10:50 AM</t>
  </si>
  <si>
    <t>T 10:00 AM - 11:50 AM</t>
  </si>
  <si>
    <t>T 11:00 AM - 11:50 AM</t>
  </si>
  <si>
    <t>T 11:00 AM - 2:20 PM</t>
  </si>
  <si>
    <t>T 1:00 PM - 1:50 PM</t>
  </si>
  <si>
    <t>T 1:00 PM - 2:50 PM</t>
  </si>
  <si>
    <t>T 1:00 PM - 3:50 PM</t>
  </si>
  <si>
    <t>T 1:00 PM - 4:50 PM</t>
  </si>
  <si>
    <t>T 2:00 PM - 2:50 PM</t>
  </si>
  <si>
    <t>T 2:00 PM - 3:50 PM</t>
  </si>
  <si>
    <t>T 2:00 PM - 5:50 PM</t>
  </si>
  <si>
    <t>T 2:30 PM - 5:20 PM</t>
  </si>
  <si>
    <t>T 3:00 PM - 3:50 PM</t>
  </si>
  <si>
    <t>T 3:00 PM - 4:50 PM</t>
  </si>
  <si>
    <t>T 3:00 PM - 6:50 PM</t>
  </si>
  <si>
    <t>T 4:00 PM - 4:50 PM</t>
  </si>
  <si>
    <t>T 4:00 PM - 5:50 PM</t>
  </si>
  <si>
    <t>T 4:00 PM - 6:50 PM</t>
  </si>
  <si>
    <t>T 4:00 PM - 7:50 PM</t>
  </si>
  <si>
    <t>T 5:00 PM - 5:50 PM</t>
  </si>
  <si>
    <t>T 5:00 PM - 6:50 PM</t>
  </si>
  <si>
    <t>T 5:00 PM - 8:50 PM</t>
  </si>
  <si>
    <t>T 5:30 PM - 8:20 PM</t>
  </si>
  <si>
    <t>T 6:00 PM - 6:50 PM</t>
  </si>
  <si>
    <t>T 6:00 PM - 7:50 PM</t>
  </si>
  <si>
    <t>T 6:00 PM - 9:50 PM</t>
  </si>
  <si>
    <t>T 7:00 PM - 7:50 PM</t>
  </si>
  <si>
    <t>T 7:00 PM - 8:50 PM</t>
  </si>
  <si>
    <t>T 7:00 PM - 9:50 PM</t>
  </si>
  <si>
    <t>T 8:00 PM - 8:50 PM</t>
  </si>
  <si>
    <t>T 8:00 PM - 9:50 PM</t>
  </si>
  <si>
    <t>T 9:00 PM - 9:50 PM</t>
  </si>
  <si>
    <t>TR 7:30 AM - 8:45 AM</t>
  </si>
  <si>
    <t>TR 8:00 AM - 8:50 AM</t>
  </si>
  <si>
    <t>TR 8:00 AM - 9:50 AM</t>
  </si>
  <si>
    <t>TR 9:00 AM - 9:50 AM</t>
  </si>
  <si>
    <t>TR 9:00 AM - 10:15 AM</t>
  </si>
  <si>
    <t>TR 9:00 AM - 10:50 AM</t>
  </si>
  <si>
    <t>TR 10:00 AM - 10:50 AM</t>
  </si>
  <si>
    <t>TR 10:00 AM - 11:50 AM</t>
  </si>
  <si>
    <t>TR 10:30 AM - 11:45 AM</t>
  </si>
  <si>
    <t>TR 11:00 AM - 11:50 AM</t>
  </si>
  <si>
    <t>TR 1:00 PM - 1:50 PM</t>
  </si>
  <si>
    <t>TR 1:00 PM - 2:15 PM</t>
  </si>
  <si>
    <t>TR 1:00 PM - 2:50 PM</t>
  </si>
  <si>
    <t>TR 2:00 PM - 2:50 PM</t>
  </si>
  <si>
    <t>TR 2:00 PM - 3:50 PM</t>
  </si>
  <si>
    <t>TR 2:30 PM - 3:45 PM</t>
  </si>
  <si>
    <t>TR 3:00 PM - 3:50 PM</t>
  </si>
  <si>
    <t>TR 3:00 PM - 4:50 PM</t>
  </si>
  <si>
    <t>TR 4:00 PM - 4:50 PM</t>
  </si>
  <si>
    <t>TR 4:00 PM - 5:15 PM</t>
  </si>
  <si>
    <t>TR 4:00 PM - 5:50 PM</t>
  </si>
  <si>
    <t>TR 5:00 PM - 5:50 PM</t>
  </si>
  <si>
    <t>TR 5:00 PM - 6:50 PM</t>
  </si>
  <si>
    <t>TR 5:30 PM - 6:45 PM</t>
  </si>
  <si>
    <t>TR 6:00 PM - 6:50 PM</t>
  </si>
  <si>
    <t>TR 6:00 PM - 7:50 PM</t>
  </si>
  <si>
    <t>TR 7:00 PM - 7:50 PM</t>
  </si>
  <si>
    <t>TR 7:00 PM - 8:15 PM</t>
  </si>
  <si>
    <t>TR 7:00 PM - 8:50 PM</t>
  </si>
  <si>
    <t>TR 8:00 PM - 8:50 PM</t>
  </si>
  <si>
    <t>TR 8:00 PM - 9:50 PM</t>
  </si>
  <si>
    <t>TR 8:30 PM - 9:45 PM</t>
  </si>
  <si>
    <t>TR 9:00 PM - 9:50 PM</t>
  </si>
  <si>
    <t>W 7:30 AM - 8:20 AM</t>
  </si>
  <si>
    <t>W 7:30 AM - 9:20 AM</t>
  </si>
  <si>
    <t>W 7:30 AM - 10:20 AM</t>
  </si>
  <si>
    <t>W 7:30 AM - 11:20 AM</t>
  </si>
  <si>
    <t>W 8:30 AM - 9:20 AM</t>
  </si>
  <si>
    <t>W 8:30 AM - 10:20 AM</t>
  </si>
  <si>
    <t>W 8:30 AM - 11:20 AM</t>
  </si>
  <si>
    <t>W 8:30 AM - 12:20 PM</t>
  </si>
  <si>
    <t>W 9:30 AM - 10:20 AM</t>
  </si>
  <si>
    <t>W 9:30 AM - 11:20 AM</t>
  </si>
  <si>
    <t>W 9:30 AM - 12:20 PM</t>
  </si>
  <si>
    <t>W 9:30 AM - 1:20 PM</t>
  </si>
  <si>
    <t>W 10:30 AM - 11:20 AM</t>
  </si>
  <si>
    <t>W 10:30 AM - 12:20 PM</t>
  </si>
  <si>
    <t>W 10:30 AM - 1:20 PM</t>
  </si>
  <si>
    <t>W 10:30 AM - 2:20 PM</t>
  </si>
  <si>
    <t>W 11:30 AM - 12:20 PM</t>
  </si>
  <si>
    <t>W 11:30 AM - 1:20 PM</t>
  </si>
  <si>
    <t>W 11:30 AM - 2:20 PM</t>
  </si>
  <si>
    <t>W 12:30 PM - 1:20 PM</t>
  </si>
  <si>
    <t>W 12:30 PM - 2:20 PM</t>
  </si>
  <si>
    <t>W 12:30 PM - 3:45 PM</t>
  </si>
  <si>
    <t>W 12:30 PM - 3:20 PM</t>
  </si>
  <si>
    <t>W 1:30 PM - 2:20 PM</t>
  </si>
  <si>
    <t>W 2:30 PM - 3:20 PM</t>
  </si>
  <si>
    <t>W 2:30 PM - 4:20 PM</t>
  </si>
  <si>
    <t>W 2:30 PM - 5:20 PM</t>
  </si>
  <si>
    <t>W 2:30 PM - 6:20 PM</t>
  </si>
  <si>
    <t>W 3:30 PM - 4:20 PM</t>
  </si>
  <si>
    <t>W 3:30 PM - 5:20 PM</t>
  </si>
  <si>
    <t>W 3:30 PM - 7:20 PM</t>
  </si>
  <si>
    <t>W 4:00 PM - 6:50 PM</t>
  </si>
  <si>
    <t>W 4:30 PM - 5:20 PM</t>
  </si>
  <si>
    <t>W 4:30 PM - 6:20 PM</t>
  </si>
  <si>
    <t>W 4:30 PM - 8:20 PM</t>
  </si>
  <si>
    <t>W 5:30 PM - 6:20 PM</t>
  </si>
  <si>
    <t>W 5:30 PM - 7:20 PM</t>
  </si>
  <si>
    <t>W 5:30 PM - 8:20 PM</t>
  </si>
  <si>
    <t>W 5:30 PM - 9:20 PM</t>
  </si>
  <si>
    <t>W 6:30 PM - 7:20 PM</t>
  </si>
  <si>
    <t>W 6:30 PM - 8:20 PM</t>
  </si>
  <si>
    <t>W 7:00 PM - 9:50 PM</t>
  </si>
  <si>
    <t>W 7:30 PM - 8:20 PM</t>
  </si>
  <si>
    <t>W 7:30 PM - 9:20 PM</t>
  </si>
  <si>
    <t>W 8:30 PM - 9:20 PM</t>
  </si>
  <si>
    <t>WF 7:30 AM - 8:20 AM</t>
  </si>
  <si>
    <t>WF</t>
  </si>
  <si>
    <t>WF 8:30 AM - 9:20 AM</t>
  </si>
  <si>
    <t>WF 9:30 AM - 10:20 AM</t>
  </si>
  <si>
    <t>WF 10:30 AM - 11:20 AM</t>
  </si>
  <si>
    <t>WF 11:30 AM - 12:20 PM</t>
  </si>
  <si>
    <t>WF 12:30 PM - 1:20 PM</t>
  </si>
  <si>
    <t>WF 1:30 PM - 2:20 PM</t>
  </si>
  <si>
    <t>WF 7:30 AM - 9:20 AM</t>
  </si>
  <si>
    <t>WF 8:30 AM - 10:20 AM</t>
  </si>
  <si>
    <t>WF 9:30 AM - 11:20 AM</t>
  </si>
  <si>
    <t>WF 10:30 AM - 12:20 PM</t>
  </si>
  <si>
    <t>WF 11:30 AM - 1:20 PM</t>
  </si>
  <si>
    <t>WF 12:30 PM - 2:20 PM</t>
  </si>
  <si>
    <t>F 1:00 PM - 3:30 PM</t>
  </si>
  <si>
    <t>F 1:00 PM - 3:50 PM</t>
  </si>
  <si>
    <t>F 1:05 PM - 3:35 PM</t>
  </si>
  <si>
    <t>F 1:10 PM - 3:40 PM</t>
  </si>
  <si>
    <t>F 1:15 PM - 3:45 PM</t>
  </si>
  <si>
    <t>F 1:20 PM - 3:50 PM</t>
  </si>
  <si>
    <t>F 11:30 AM - 5:15 PM</t>
  </si>
  <si>
    <t>F 12:30 PM - 3:00 PM</t>
  </si>
  <si>
    <t>F 12:30 PM - 3:20 PM</t>
  </si>
  <si>
    <t>F 12:30 PM - 5:15 PM</t>
  </si>
  <si>
    <t>F 12:35 PM - 3:05 PM</t>
  </si>
  <si>
    <t>F 12:35 PM - 3:25 PM</t>
  </si>
  <si>
    <t>F 12:40 PM - 3:30 PM</t>
  </si>
  <si>
    <t>F 12:45 PM - 3:15 PM</t>
  </si>
  <si>
    <t>F 12:45 PM - 3:35 PM</t>
  </si>
  <si>
    <t>F 12:50 PM - 3:20 PM</t>
  </si>
  <si>
    <t>F 12:50 PM - 3:40 PM</t>
  </si>
  <si>
    <t>F 12:55 PM - 3:25 PM</t>
  </si>
  <si>
    <t>F 12:55 PM - 3:45 PM</t>
  </si>
  <si>
    <t>F 2:30 PM - 8:15 PM</t>
  </si>
  <si>
    <t>M 1:00 PM - 3:30 PM</t>
  </si>
  <si>
    <t>M 1:00 PM - 3:50 PM</t>
  </si>
  <si>
    <t>M 1:05 PM - 3:35 PM</t>
  </si>
  <si>
    <t>M 1:10 PM - 3:40 PM</t>
  </si>
  <si>
    <t>M 1:15 PM - 3:45 PM</t>
  </si>
  <si>
    <t>M 1:20 PM - 3:50 PM</t>
  </si>
  <si>
    <t>M 11:30 AM - 5:15 PM</t>
  </si>
  <si>
    <t>M 12:30 PM - 3:00 PM</t>
  </si>
  <si>
    <t>M 12:30 PM - 5:15 PM</t>
  </si>
  <si>
    <t>M 12:35 PM - 3:05 PM</t>
  </si>
  <si>
    <t>M 12:35 PM - 3:25 PM</t>
  </si>
  <si>
    <t>M 12:40 PM - 3:30 PM</t>
  </si>
  <si>
    <t>M 12:45 PM - 3:15 PM</t>
  </si>
  <si>
    <t>M 12:45 PM - 3:35 PM</t>
  </si>
  <si>
    <t>M 12:50 PM - 3:20 PM</t>
  </si>
  <si>
    <t>M 12:50 PM - 3:40 PM</t>
  </si>
  <si>
    <t>M 12:55 PM - 3:25 PM</t>
  </si>
  <si>
    <t>M 12:55 PM - 3:45 PM</t>
  </si>
  <si>
    <t>M 2:30 PM - 8:15 PM</t>
  </si>
  <si>
    <t>R 10:00 AM - 12:30 PM</t>
  </si>
  <si>
    <t>R 10:00 AM - 12:50 PM</t>
  </si>
  <si>
    <t>R 10:05 AM - 12:35 PM</t>
  </si>
  <si>
    <t>R 10:05 AM - 12:55 PM</t>
  </si>
  <si>
    <t>R 10:10 AM - 1:00 PM</t>
  </si>
  <si>
    <t>R 10:10 AM - 12:40 PM</t>
  </si>
  <si>
    <t>R 10:15 AM - 1:05 PM</t>
  </si>
  <si>
    <t>R 10:15 AM - 12:45 PM</t>
  </si>
  <si>
    <t>R 10:20 AM - 1:10 PM</t>
  </si>
  <si>
    <t>R 10:20 AM - 12:50 PM</t>
  </si>
  <si>
    <t>R 10:25 AM - 1:15 PM</t>
  </si>
  <si>
    <t>R 10:25 AM - 12:55 PM</t>
  </si>
  <si>
    <t>R 10:30 AM - 1:05 PM</t>
  </si>
  <si>
    <t>R 10:30 AM - 1:20 PM</t>
  </si>
  <si>
    <t>R 10:35 AM - 1:10 PM</t>
  </si>
  <si>
    <t>R 10:35 AM - 1:25 PM</t>
  </si>
  <si>
    <t>R 10:40 AM - 1:15 PM</t>
  </si>
  <si>
    <t>R 10:40 AM - 1:30 PM</t>
  </si>
  <si>
    <t>R 10:45 AM - 1:20 PM</t>
  </si>
  <si>
    <t>R 10:45 AM - 1:35 PM</t>
  </si>
  <si>
    <t>R 10:50 AM - 1:25 PM</t>
  </si>
  <si>
    <t>R 10:50 AM - 1:40 PM</t>
  </si>
  <si>
    <t>R 10:55 AM - 1:30 PM</t>
  </si>
  <si>
    <t>R 10:55 AM - 1:45 PM</t>
  </si>
  <si>
    <t>R 11:00 AM - 1:30 PM</t>
  </si>
  <si>
    <t>R 11:00 AM - 1:50 PM</t>
  </si>
  <si>
    <t>R 11:05 AM - 1:35 PM</t>
  </si>
  <si>
    <t>R 11:05 AM - 1:55 PM</t>
  </si>
  <si>
    <t>R 11:10 AM - 1:40 PM</t>
  </si>
  <si>
    <t>R 11:10 AM - 2:00 PM</t>
  </si>
  <si>
    <t>R 11:15 AM - 1:45 PM</t>
  </si>
  <si>
    <t>R 11:15 AM - 2:05 PM</t>
  </si>
  <si>
    <t>R 11:20 AM - 1:50 PM</t>
  </si>
  <si>
    <t>R 11:20 AM - 2:10 PM</t>
  </si>
  <si>
    <t>R 11:25 AM - 1:55 PM</t>
  </si>
  <si>
    <t>R 11:25 AM - 2:15 PM</t>
  </si>
  <si>
    <t>R 11:30 AM - 2:00 PM</t>
  </si>
  <si>
    <t>R 11:30 AM - 2:20 PM</t>
  </si>
  <si>
    <t>R 11:30 am - 5:15 pm</t>
  </si>
  <si>
    <t>R 11:35 AM - 2:05 PM</t>
  </si>
  <si>
    <t>R 11:40 AM - 2:10 PM</t>
  </si>
  <si>
    <t>R 11:45 AM - 2:15 PM</t>
  </si>
  <si>
    <t>R 11:50 AM - 2:20 PM</t>
  </si>
  <si>
    <t>R 12:30 PM - 5:15 PM</t>
  </si>
  <si>
    <t>R 2:30 PM - 8:15 PM</t>
  </si>
  <si>
    <t>R 4:00 PM - 9:45 PM</t>
  </si>
  <si>
    <t>R 7:30 AM - 10:00 AM</t>
  </si>
  <si>
    <t>R 7:35 AM - 10:05 AM</t>
  </si>
  <si>
    <t>R 7:35 AM - 10:25 AM</t>
  </si>
  <si>
    <t>R 7:40 AM - 10:10 AM</t>
  </si>
  <si>
    <t>R 7:40 AM - 10:30 AM</t>
  </si>
  <si>
    <t>R 7:45 AM - 10:15 AM</t>
  </si>
  <si>
    <t>R 7:45 AM - 10:35 AM</t>
  </si>
  <si>
    <t>R 7:50 AM - 10:20 AM</t>
  </si>
  <si>
    <t>R 7:50 AM - 10:40 AM</t>
  </si>
  <si>
    <t>R 7:55 AM - 10:25 AM</t>
  </si>
  <si>
    <t>R 7:55 AM - 10:45 AM</t>
  </si>
  <si>
    <t>R 8:00 AM - 10:30 AM</t>
  </si>
  <si>
    <t>R 8:00 AM - 10:50 AM</t>
  </si>
  <si>
    <t>R 8:05 AM - 10:35 AM</t>
  </si>
  <si>
    <t>R 8:05 AM - 10:55 AM</t>
  </si>
  <si>
    <t>R 8:10 AM - 10:40 AM</t>
  </si>
  <si>
    <t>R 8:10 AM - 11:00 AM</t>
  </si>
  <si>
    <t>R 8:15 AM - 10:45 AM</t>
  </si>
  <si>
    <t>R 8:15 AM - 11:05 AM</t>
  </si>
  <si>
    <t>R 8:20 AM - 10:50 AM</t>
  </si>
  <si>
    <t>R 8:20 AM - 11:10 AM</t>
  </si>
  <si>
    <t>R 8:25 AM - 10:55 AM</t>
  </si>
  <si>
    <t>R 8:25 AM - 11:15 AM</t>
  </si>
  <si>
    <t>R 8:30 AM - 11:00 AM</t>
  </si>
  <si>
    <t>R 8:30 AM - 11:20 AM</t>
  </si>
  <si>
    <t>R 8:35 AM - 11:05 AM</t>
  </si>
  <si>
    <t>R 8:35 AM - 11:25 AM</t>
  </si>
  <si>
    <t>R 8:40 AM - 11:10 AM</t>
  </si>
  <si>
    <t>R 8:40 AM - 11:30 AM</t>
  </si>
  <si>
    <t>R 8:45 AM - 11:15 AM</t>
  </si>
  <si>
    <t>R 8:45 AM - 11:35 AM</t>
  </si>
  <si>
    <t>R 8:50 AM - 11:20 AM</t>
  </si>
  <si>
    <t>R 8:50 AM - 11:40 AM</t>
  </si>
  <si>
    <t>R 8:55 AM - 11:25 AM</t>
  </si>
  <si>
    <t>R 8:55 AM - 11:45 AM</t>
  </si>
  <si>
    <t>R 9:00 AM - 11:30 AM</t>
  </si>
  <si>
    <t>R 9:00 AM - 11:50 AM</t>
  </si>
  <si>
    <t>R 9:05 AM - 11:35 AM</t>
  </si>
  <si>
    <t>R 9:05 AM - 11:55 AM</t>
  </si>
  <si>
    <t>R 9:10 AM - 11:40 AM</t>
  </si>
  <si>
    <t>R 9:10 AM - 12:00 PM</t>
  </si>
  <si>
    <t>R 9:15 AM - 11:45 AM</t>
  </si>
  <si>
    <t>R 9:15 AM - 12:05 PM</t>
  </si>
  <si>
    <t>R 9:20 AM - 11:50 AM</t>
  </si>
  <si>
    <t>R 9:20 AM - 12:10 PM</t>
  </si>
  <si>
    <t>R 9:25 AM - 11:55 AM</t>
  </si>
  <si>
    <t>R 9:25 AM - 12:15 PM</t>
  </si>
  <si>
    <t>R 9:30 AM - 12:00 PM</t>
  </si>
  <si>
    <t>R 9:30 AM - 12:20 PM</t>
  </si>
  <si>
    <t>R 9:35 AM - 12:05 PM</t>
  </si>
  <si>
    <t>R 9:35 AM - 12:25 PM</t>
  </si>
  <si>
    <t>R 9:40 AM - 12:10 PM</t>
  </si>
  <si>
    <t>R 9:40 AM - 12:30 PM</t>
  </si>
  <si>
    <t>R 9:45 AM - 12:15 PM</t>
  </si>
  <si>
    <t>R 9:45 AM - 12:35 PM</t>
  </si>
  <si>
    <t>R 9:50 AM - 12:20 PM</t>
  </si>
  <si>
    <t>R 9:50 AM - 12:40 PM</t>
  </si>
  <si>
    <t>R 9:55 AM - 12:25 PM</t>
  </si>
  <si>
    <t>R 9:55 AM - 12:45 PM</t>
  </si>
  <si>
    <t>T 10:00 AM - 12:30 PM</t>
  </si>
  <si>
    <t>T 10:00 AM - 12:50 PM</t>
  </si>
  <si>
    <t>T 10:05 AM - 12:35 PM</t>
  </si>
  <si>
    <t>T 10:05 AM - 12:55 PM</t>
  </si>
  <si>
    <t>T 10:10 AM - 1:00 PM</t>
  </si>
  <si>
    <t>T 10:10 AM - 12:40 PM</t>
  </si>
  <si>
    <t>T 10:15 AM - 1:05 PM</t>
  </si>
  <si>
    <t>T 10:15 AM - 12:45 PM</t>
  </si>
  <si>
    <t>T 10:20 AM - 1:10 PM</t>
  </si>
  <si>
    <t>T 10:20 AM - 12:50 PM</t>
  </si>
  <si>
    <t>T 10:25 AM - 1:15 PM</t>
  </si>
  <si>
    <t>T 10:25 AM - 12:55 PM</t>
  </si>
  <si>
    <t>T 10:30 AM - 1:05 PM</t>
  </si>
  <si>
    <t>T 10:30 AM - 1:20 PM</t>
  </si>
  <si>
    <t>T 10:35 AM - 1:10 PM</t>
  </si>
  <si>
    <t>T 10:35 AM - 1:25 PM</t>
  </si>
  <si>
    <t>T 10:40 AM - 1:15 PM</t>
  </si>
  <si>
    <t>T 10:40 AM - 1:30 PM</t>
  </si>
  <si>
    <t>T 10:45 AM - 1:20 PM</t>
  </si>
  <si>
    <t>T 10:45 AM - 1:35 PM</t>
  </si>
  <si>
    <t>T 10:50 AM - 1:25 PM</t>
  </si>
  <si>
    <t>T 10:50 AM - 1:40 PM</t>
  </si>
  <si>
    <t>T 10:55 AM - 1:30 PM</t>
  </si>
  <si>
    <t>T 10:55 AM - 1:45 PM</t>
  </si>
  <si>
    <t>T 11:00 AM - 1:30 PM</t>
  </si>
  <si>
    <t>T 11:00 AM - 1:50 PM</t>
  </si>
  <si>
    <t>T 11:05 AM - 1:35 PM</t>
  </si>
  <si>
    <t>T 11:05 AM - 1:55 PM</t>
  </si>
  <si>
    <t>T 11:10 AM - 1:40 PM</t>
  </si>
  <si>
    <t>T 11:10 AM - 2:00 PM</t>
  </si>
  <si>
    <t>T 11:15 AM - 1:45 PM</t>
  </si>
  <si>
    <t>T 11:15 AM - 2:05 PM</t>
  </si>
  <si>
    <t>T 11:20 AM - 1:50 PM</t>
  </si>
  <si>
    <t>T 11:20 AM - 2:10 PM</t>
  </si>
  <si>
    <t>T 11:25 AM - 1:55 PM</t>
  </si>
  <si>
    <t>T 11:25 AM - 2:15 PM</t>
  </si>
  <si>
    <t>T 11:30 AM - 2:00 PM</t>
  </si>
  <si>
    <t>T 11:30 AM - 2:20 PM</t>
  </si>
  <si>
    <t>T 11:30 am - 5:15 pm</t>
  </si>
  <si>
    <t>T 11:35 AM - 2:05 PM</t>
  </si>
  <si>
    <t>T 11:40 AM - 2:10 PM</t>
  </si>
  <si>
    <t>T 11:45 AM - 2:15 PM</t>
  </si>
  <si>
    <t>T 11:50 AM - 2:20 PM</t>
  </si>
  <si>
    <t>T 12:30 PM - 5:15 PM</t>
  </si>
  <si>
    <t>T 2:30 PM - 8:15 PM</t>
  </si>
  <si>
    <t>T 4:00 PM - 9:45 PM</t>
  </si>
  <si>
    <t>T 7:30 AM - 10:00 AM</t>
  </si>
  <si>
    <t>T 7:35 AM - 10:05 AM</t>
  </si>
  <si>
    <t>T 7:35 AM - 10:25 AM</t>
  </si>
  <si>
    <t>T 7:40 AM - 10:10 AM</t>
  </si>
  <si>
    <t>T 7:40 AM - 10:30 AM</t>
  </si>
  <si>
    <t>T 7:45 AM - 10:15 AM</t>
  </si>
  <si>
    <t>T 7:45 AM - 10:35 AM</t>
  </si>
  <si>
    <t>T 7:50 AM - 10:20 AM</t>
  </si>
  <si>
    <t>T 7:50 AM - 10:40 AM</t>
  </si>
  <si>
    <t>T 7:55 AM - 10:25 AM</t>
  </si>
  <si>
    <t>T 7:55 AM - 10:45 AM</t>
  </si>
  <si>
    <t>T 8:00 AM - 10:30 AM</t>
  </si>
  <si>
    <t>T 8:00 AM - 10:50 AM</t>
  </si>
  <si>
    <t>T 8:05 AM - 10:35 AM</t>
  </si>
  <si>
    <t>T 8:05 AM - 10:55 AM</t>
  </si>
  <si>
    <t>T 8:10 AM - 10:40 AM</t>
  </si>
  <si>
    <t>T 8:10 AM - 11:00 AM</t>
  </si>
  <si>
    <t>T 8:15 AM - 10:45 AM</t>
  </si>
  <si>
    <t>T 8:15 AM - 11:05 AM</t>
  </si>
  <si>
    <t>T 8:20 AM - 10:50 AM</t>
  </si>
  <si>
    <t>T 8:20 AM - 11:10 AM</t>
  </si>
  <si>
    <t>T 8:25 AM - 10:55 AM</t>
  </si>
  <si>
    <t>T 8:25 AM - 11:15 AM</t>
  </si>
  <si>
    <t>T 8:30 AM - 11:00 AM</t>
  </si>
  <si>
    <t>T 8:30 AM - 11:20 AM</t>
  </si>
  <si>
    <t>T 8:35 AM - 11:05 AM</t>
  </si>
  <si>
    <t>T 8:35 AM - 11:25 AM</t>
  </si>
  <si>
    <t>T 8:40 AM - 11:10 AM</t>
  </si>
  <si>
    <t>T 8:40 AM - 11:30 AM</t>
  </si>
  <si>
    <t>T 8:45 AM - 11:15 AM</t>
  </si>
  <si>
    <t>T 8:45 AM - 11:35 AM</t>
  </si>
  <si>
    <t>T 8:50 AM - 11:20 AM</t>
  </si>
  <si>
    <t>T 8:50 AM - 11:40 AM</t>
  </si>
  <si>
    <t>T 8:55 AM - 11:25 AM</t>
  </si>
  <si>
    <t>T 8:55 AM - 11:45 AM</t>
  </si>
  <si>
    <t>T 9:00 AM - 11:30 AM</t>
  </si>
  <si>
    <t>T 9:00 AM - 11:50 AM</t>
  </si>
  <si>
    <t>T 9:05 AM - 11:35 AM</t>
  </si>
  <si>
    <t>T 9:05 AM - 11:55 AM</t>
  </si>
  <si>
    <t>T 9:10 AM - 11:40 AM</t>
  </si>
  <si>
    <t>T 9:10 AM - 12:00 PM</t>
  </si>
  <si>
    <t>T 9:15 AM - 11:45 AM</t>
  </si>
  <si>
    <t>T 9:15 AM - 12:05 PM</t>
  </si>
  <si>
    <t>T 9:20 AM - 11:50 AM</t>
  </si>
  <si>
    <t>T 9:20 AM - 12:10 PM</t>
  </si>
  <si>
    <t>T 9:25 AM - 11:55 AM</t>
  </si>
  <si>
    <t>T 9:25 AM - 12:15 PM</t>
  </si>
  <si>
    <t>T 9:30 AM - 12:00 PM</t>
  </si>
  <si>
    <t>T 9:30 AM - 12:20 PM</t>
  </si>
  <si>
    <t>T 9:35 AM - 12:05 PM</t>
  </si>
  <si>
    <t>T 9:35 AM - 12:25 PM</t>
  </si>
  <si>
    <t>T 9:40 AM - 12:10 PM</t>
  </si>
  <si>
    <t>T 9:40 AM - 12:30 PM</t>
  </si>
  <si>
    <t>T 9:45 AM - 12:15 PM</t>
  </si>
  <si>
    <t>T 9:45 AM - 12:35 PM</t>
  </si>
  <si>
    <t>T 9:50 AM - 12:20 PM</t>
  </si>
  <si>
    <t>T 9:50 AM - 12:40 PM</t>
  </si>
  <si>
    <t>T 9:55 AM - 12:25 PM</t>
  </si>
  <si>
    <t>T 9:55 AM - 12:45 PM</t>
  </si>
  <si>
    <t>W 1:00 PM - 3:30 PM</t>
  </si>
  <si>
    <t>W 1:00 PM - 3:50 PM</t>
  </si>
  <si>
    <t>W 1:05 PM - 3:35 PM</t>
  </si>
  <si>
    <t>W 1:10 PM - 3:40 PM</t>
  </si>
  <si>
    <t>W 1:15 PM - 3:45 PM</t>
  </si>
  <si>
    <t>W 1:20 PM - 3:50 PM</t>
  </si>
  <si>
    <t>W 11:30 AM - 5:15 PM</t>
  </si>
  <si>
    <t>W 12:30 PM - 3:00 PM</t>
  </si>
  <si>
    <t>W 12:30 PM - 5:15 PM</t>
  </si>
  <si>
    <t>W 12:35 PM - 3:05 PM</t>
  </si>
  <si>
    <t>W 12:35 PM - 3:25 PM</t>
  </si>
  <si>
    <t>W 12:40 PM - 3:30 PM</t>
  </si>
  <si>
    <t>W 12:45 PM - 3:15 PM</t>
  </si>
  <si>
    <t>W 12:45 PM - 3:35 PM</t>
  </si>
  <si>
    <t>W 12:50 PM - 3:20 PM</t>
  </si>
  <si>
    <t>W 12:50 PM - 3:40 PM</t>
  </si>
  <si>
    <t>W 12:55 PM - 3:25 PM</t>
  </si>
  <si>
    <t>W 12:55 PM - 3:45 PM</t>
  </si>
  <si>
    <t>W 2:30 PM - 8:15 PM</t>
  </si>
  <si>
    <t>W 8:30 PM - 9:45 PM</t>
  </si>
  <si>
    <t>M 5:30 PM - 9:20 PM</t>
  </si>
  <si>
    <t>F 2:30 PM - 4:20 PM</t>
  </si>
  <si>
    <t>F 2:30 PM - 6:20 PM</t>
  </si>
  <si>
    <t>F 2:30 PM - 5:20 PM</t>
  </si>
  <si>
    <t xml:space="preserve">T </t>
  </si>
  <si>
    <t>EDSS</t>
  </si>
  <si>
    <t>01</t>
  </si>
  <si>
    <t>EDUC</t>
  </si>
  <si>
    <t>05</t>
  </si>
  <si>
    <t>02</t>
  </si>
  <si>
    <t>03</t>
  </si>
  <si>
    <t>04</t>
  </si>
  <si>
    <t>544B</t>
  </si>
  <si>
    <t>546B</t>
  </si>
  <si>
    <t>KINE</t>
  </si>
  <si>
    <t>10</t>
  </si>
  <si>
    <t xml:space="preserve">EDAD </t>
  </si>
  <si>
    <t>618A</t>
  </si>
  <si>
    <t>S</t>
  </si>
  <si>
    <t>618B</t>
  </si>
  <si>
    <t>8W1</t>
  </si>
  <si>
    <t>8W2</t>
  </si>
  <si>
    <t>Session (1,        5W1, 5W2, 5W3, 8W1, 8W2)</t>
  </si>
  <si>
    <t>1</t>
  </si>
  <si>
    <t>*S*</t>
  </si>
  <si>
    <t xml:space="preserve">UNIV Room 441, Max Capacity = 35 </t>
  </si>
  <si>
    <t>Session (1,           5W1, 5W2, 5W3, 8W1, 8W2)</t>
  </si>
  <si>
    <t>Combined (C)</t>
  </si>
  <si>
    <t>Please send any notices of errors or suggestions for improvement to Rick Fierro, fierro@csusm.edu</t>
  </si>
  <si>
    <t>5W1</t>
  </si>
  <si>
    <t>5W2</t>
  </si>
  <si>
    <t xml:space="preserve">"It was an amazing experience." –Courtney Dow. </t>
  </si>
  <si>
    <t>Blue shaded cells (0) indicate available time slot.                                                                              Unshaded cells (1, 2, 3, ...) indicate the room is occupied.                                                                                              Gold shaded cells (2, 3, …) indicate time conflicts.</t>
  </si>
  <si>
    <t>5W3</t>
  </si>
  <si>
    <t>618C</t>
  </si>
  <si>
    <t>12345</t>
  </si>
  <si>
    <t>Types of Sessions</t>
  </si>
  <si>
    <t>Change the room and max capacity of the room in Cell B2</t>
  </si>
  <si>
    <t>Note:</t>
  </si>
  <si>
    <t>will create a #REF! error.</t>
  </si>
  <si>
    <t>C</t>
  </si>
  <si>
    <t>MATH</t>
  </si>
  <si>
    <t>HOURS       per WEEK for Session</t>
  </si>
  <si>
    <t>(Don't be a drag.)</t>
  </si>
  <si>
    <t>It's okay to copy and paste</t>
  </si>
  <si>
    <t xml:space="preserve">cells, but dragging cells </t>
  </si>
  <si>
    <t>Number of HOURS per semester toward PUZZLE requirements</t>
  </si>
  <si>
    <t>23444</t>
  </si>
  <si>
    <t>23456</t>
  </si>
  <si>
    <t xml:space="preserve">MATH </t>
  </si>
  <si>
    <t>122</t>
  </si>
  <si>
    <t>CS</t>
  </si>
  <si>
    <t>61000</t>
  </si>
  <si>
    <t>PHYS</t>
  </si>
  <si>
    <t>21A</t>
  </si>
  <si>
    <t>indicates U-Hour</t>
  </si>
  <si>
    <t>How to create a copy of the worksheet "UNIV 441" to use for another room for puzzling:</t>
  </si>
  <si>
    <t xml:space="preserve">A.   Right-click on the tab "UNIV 441" and select "Move or Copy" </t>
  </si>
  <si>
    <t>B.   Click the check-box "Make a copy"</t>
  </si>
  <si>
    <t xml:space="preserve">C.   Click "Ok" </t>
  </si>
  <si>
    <t>D.   Rename the new worksheet and change the room and max capacity of the room in Cell B2.</t>
  </si>
  <si>
    <t>9/20/2018, 10/30/2018, 11/28/18</t>
  </si>
  <si>
    <t>76543</t>
  </si>
  <si>
    <t>23451</t>
  </si>
  <si>
    <t>96311</t>
  </si>
  <si>
    <t>09000</t>
  </si>
  <si>
    <t>08</t>
  </si>
  <si>
    <t>87650</t>
  </si>
  <si>
    <t>89012</t>
  </si>
  <si>
    <t>67032</t>
  </si>
  <si>
    <t>78111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</si>
</sst>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"/>
    <numFmt numFmtId="166" formatCode="mm/dd/yy;@"/>
    <numFmt numFmtId="167" formatCode="0.0000"/>
  </numFmts>
  <fonts count="39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sz val="8"/>
      <name val="Calibri"/>
      <family val="2"/>
    </font>
    <font>
      <sz val="12"/>
      <color theme="1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Webdings"/>
      <family val="1"/>
      <charset val="2"/>
    </font>
    <font>
      <sz val="16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8"/>
      <color theme="0" tint="-0.249977111117893"/>
      <name val="Calibri"/>
      <family val="2"/>
      <scheme val="minor"/>
    </font>
    <font>
      <b/>
      <sz val="12"/>
      <color rgb="FF000000"/>
      <name val="Calibri"/>
      <family val="2"/>
    </font>
    <font>
      <sz val="7"/>
      <color theme="1"/>
      <name val="Times New Roman"/>
      <family val="1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rgb="FF00FF00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258">
    <xf numFmtId="0" fontId="0" fillId="0" borderId="0" xfId="0"/>
    <xf numFmtId="18" fontId="0" fillId="0" borderId="0" xfId="0" applyNumberForma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8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66" fontId="7" fillId="0" borderId="0" xfId="0" applyNumberFormat="1" applyFont="1" applyAlignment="1" applyProtection="1">
      <alignment horizontal="center"/>
      <protection locked="0"/>
    </xf>
    <xf numFmtId="164" fontId="0" fillId="5" borderId="2" xfId="1" applyNumberFormat="1" applyFon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0" fontId="2" fillId="11" borderId="7" xfId="0" applyFont="1" applyFill="1" applyBorder="1" applyAlignment="1">
      <alignment horizontal="left"/>
    </xf>
    <xf numFmtId="165" fontId="0" fillId="5" borderId="9" xfId="0" applyNumberFormat="1" applyFill="1" applyBorder="1" applyAlignment="1">
      <alignment horizontal="center"/>
    </xf>
    <xf numFmtId="0" fontId="2" fillId="11" borderId="10" xfId="0" applyFont="1" applyFill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5" fillId="0" borderId="0" xfId="0" applyFont="1" applyProtection="1">
      <protection locked="0"/>
    </xf>
    <xf numFmtId="1" fontId="11" fillId="0" borderId="2" xfId="0" applyNumberFormat="1" applyFont="1" applyBorder="1" applyAlignment="1" applyProtection="1">
      <alignment horizontal="center" vertical="center" wrapText="1"/>
      <protection locked="0"/>
    </xf>
    <xf numFmtId="166" fontId="7" fillId="9" borderId="2" xfId="0" applyNumberFormat="1" applyFont="1" applyFill="1" applyBorder="1" applyAlignment="1" applyProtection="1">
      <alignment horizontal="center"/>
      <protection locked="0"/>
    </xf>
    <xf numFmtId="18" fontId="7" fillId="9" borderId="2" xfId="0" applyNumberFormat="1" applyFont="1" applyFill="1" applyBorder="1" applyAlignment="1" applyProtection="1">
      <alignment horizontal="center"/>
      <protection locked="0"/>
    </xf>
    <xf numFmtId="0" fontId="14" fillId="6" borderId="2" xfId="0" applyFont="1" applyFill="1" applyBorder="1" applyAlignment="1" applyProtection="1">
      <alignment horizontal="center" vertical="center"/>
      <protection locked="0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8" fontId="8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18" fontId="8" fillId="0" borderId="0" xfId="0" applyNumberFormat="1" applyFont="1" applyAlignment="1">
      <alignment vertical="center"/>
    </xf>
    <xf numFmtId="18" fontId="9" fillId="0" borderId="0" xfId="0" applyNumberFormat="1" applyFon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11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166" fontId="7" fillId="0" borderId="0" xfId="0" applyNumberFormat="1" applyFont="1" applyAlignment="1" applyProtection="1">
      <alignment horizontal="left" vertical="center"/>
      <protection locked="0"/>
    </xf>
    <xf numFmtId="18" fontId="7" fillId="0" borderId="0" xfId="0" applyNumberFormat="1" applyFont="1" applyAlignment="1" applyProtection="1">
      <alignment horizontal="left" vertical="center"/>
      <protection locked="0"/>
    </xf>
    <xf numFmtId="49" fontId="3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13" fillId="0" borderId="0" xfId="0" applyFont="1" applyAlignment="1" applyProtection="1">
      <alignment horizontal="center" vertical="center"/>
      <protection locked="0"/>
    </xf>
    <xf numFmtId="18" fontId="7" fillId="0" borderId="0" xfId="0" applyNumberFormat="1" applyFont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0" fillId="0" borderId="0" xfId="0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49" fontId="0" fillId="3" borderId="2" xfId="0" applyNumberForma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/>
    </xf>
    <xf numFmtId="18" fontId="4" fillId="3" borderId="2" xfId="0" applyNumberFormat="1" applyFont="1" applyFill="1" applyBorder="1" applyAlignment="1">
      <alignment horizontal="center" vertical="center" wrapText="1"/>
    </xf>
    <xf numFmtId="1" fontId="11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2" xfId="0" applyFill="1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center" vertical="center" wrapText="1"/>
      <protection locked="0"/>
    </xf>
    <xf numFmtId="0" fontId="0" fillId="3" borderId="2" xfId="0" applyFill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>
      <alignment horizontal="center" vertical="center" wrapText="1"/>
    </xf>
    <xf numFmtId="1" fontId="6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center" vertical="center"/>
    </xf>
    <xf numFmtId="1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center" wrapText="1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18" fontId="4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23" fillId="0" borderId="0" xfId="0" applyFont="1" applyProtection="1">
      <protection locked="0"/>
    </xf>
    <xf numFmtId="0" fontId="24" fillId="0" borderId="0" xfId="0" applyFont="1" applyAlignment="1">
      <alignment horizontal="center" vertical="center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horizontal="right"/>
      <protection locked="0"/>
    </xf>
    <xf numFmtId="0" fontId="26" fillId="0" borderId="0" xfId="0" applyFont="1" applyProtection="1">
      <protection locked="0"/>
    </xf>
    <xf numFmtId="165" fontId="0" fillId="0" borderId="0" xfId="0" applyNumberFormat="1"/>
    <xf numFmtId="165" fontId="14" fillId="6" borderId="2" xfId="0" applyNumberFormat="1" applyFont="1" applyFill="1" applyBorder="1" applyAlignment="1" applyProtection="1">
      <alignment horizontal="center" vertical="center"/>
      <protection locked="0"/>
    </xf>
    <xf numFmtId="165" fontId="7" fillId="9" borderId="2" xfId="0" applyNumberFormat="1" applyFont="1" applyFill="1" applyBorder="1" applyAlignment="1" applyProtection="1">
      <alignment horizontal="center"/>
      <protection locked="0"/>
    </xf>
    <xf numFmtId="165" fontId="7" fillId="0" borderId="0" xfId="0" applyNumberFormat="1" applyFont="1" applyAlignment="1" applyProtection="1">
      <alignment horizontal="center"/>
      <protection locked="0"/>
    </xf>
    <xf numFmtId="165" fontId="7" fillId="0" borderId="0" xfId="0" applyNumberFormat="1" applyFont="1" applyAlignment="1" applyProtection="1">
      <alignment horizontal="left" vertical="center"/>
      <protection locked="0"/>
    </xf>
    <xf numFmtId="165" fontId="0" fillId="0" borderId="0" xfId="0" applyNumberFormat="1" applyAlignment="1">
      <alignment horizontal="left" vertical="center"/>
    </xf>
    <xf numFmtId="165" fontId="0" fillId="0" borderId="0" xfId="0" applyNumberFormat="1" applyProtection="1">
      <protection locked="0"/>
    </xf>
    <xf numFmtId="0" fontId="28" fillId="0" borderId="0" xfId="0" applyFont="1"/>
    <xf numFmtId="18" fontId="28" fillId="0" borderId="0" xfId="0" applyNumberFormat="1" applyFont="1"/>
    <xf numFmtId="0" fontId="28" fillId="0" borderId="0" xfId="0" applyFont="1" applyProtection="1">
      <protection locked="0"/>
    </xf>
    <xf numFmtId="0" fontId="28" fillId="0" borderId="0" xfId="0" applyFont="1" applyAlignment="1" applyProtection="1">
      <alignment horizontal="right"/>
      <protection locked="0"/>
    </xf>
    <xf numFmtId="0" fontId="29" fillId="0" borderId="0" xfId="0" applyFont="1" applyProtection="1">
      <protection locked="0"/>
    </xf>
    <xf numFmtId="1" fontId="9" fillId="0" borderId="2" xfId="0" applyNumberFormat="1" applyFont="1" applyBorder="1" applyAlignment="1" applyProtection="1">
      <alignment horizontal="center" vertical="center" wrapText="1"/>
      <protection locked="0"/>
    </xf>
    <xf numFmtId="49" fontId="4" fillId="10" borderId="3" xfId="0" applyNumberFormat="1" applyFont="1" applyFill="1" applyBorder="1" applyAlignment="1" applyProtection="1">
      <alignment horizontal="center" vertical="center"/>
      <protection locked="0"/>
    </xf>
    <xf numFmtId="49" fontId="4" fillId="0" borderId="4" xfId="0" applyNumberFormat="1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49" fontId="4" fillId="3" borderId="4" xfId="0" applyNumberFormat="1" applyFont="1" applyFill="1" applyBorder="1" applyAlignment="1" applyProtection="1">
      <alignment horizontal="center" vertical="center" wrapText="1"/>
      <protection locked="0"/>
    </xf>
    <xf numFmtId="1" fontId="6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18" fontId="4" fillId="3" borderId="4" xfId="0" applyNumberFormat="1" applyFont="1" applyFill="1" applyBorder="1" applyAlignment="1">
      <alignment horizontal="center" vertical="center" wrapText="1"/>
    </xf>
    <xf numFmtId="18" fontId="4" fillId="3" borderId="9" xfId="0" applyNumberFormat="1" applyFont="1" applyFill="1" applyBorder="1" applyAlignment="1">
      <alignment horizontal="center" vertical="center" wrapText="1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0" fontId="0" fillId="3" borderId="4" xfId="0" applyFill="1" applyBorder="1" applyAlignment="1" applyProtection="1">
      <alignment horizontal="center" vertical="center" wrapText="1"/>
      <protection locked="0"/>
    </xf>
    <xf numFmtId="1" fontId="11" fillId="0" borderId="4" xfId="0" applyNumberFormat="1" applyFont="1" applyBorder="1" applyAlignment="1" applyProtection="1">
      <alignment horizontal="center" vertical="center" wrapText="1"/>
      <protection locked="0"/>
    </xf>
    <xf numFmtId="1" fontId="11" fillId="0" borderId="9" xfId="0" applyNumberFormat="1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1" fontId="6" fillId="0" borderId="4" xfId="0" applyNumberFormat="1" applyFont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" fontId="6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>
      <alignment horizontal="center" vertical="center" wrapText="1"/>
    </xf>
    <xf numFmtId="49" fontId="0" fillId="3" borderId="4" xfId="0" applyNumberFormat="1" applyFill="1" applyBorder="1" applyAlignment="1" applyProtection="1">
      <alignment horizontal="center" vertical="center" wrapText="1"/>
      <protection locked="0"/>
    </xf>
    <xf numFmtId="49" fontId="4" fillId="10" borderId="6" xfId="0" applyNumberFormat="1" applyFont="1" applyFill="1" applyBorder="1" applyAlignment="1" applyProtection="1">
      <alignment horizontal="center" vertical="center"/>
      <protection locked="0"/>
    </xf>
    <xf numFmtId="0" fontId="2" fillId="10" borderId="6" xfId="0" applyFont="1" applyFill="1" applyBorder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horizontal="center" vertical="center"/>
      <protection locked="0"/>
    </xf>
    <xf numFmtId="0" fontId="0" fillId="10" borderId="8" xfId="0" applyFill="1" applyBorder="1" applyAlignment="1" applyProtection="1">
      <alignment horizontal="center" vertical="center"/>
      <protection locked="0"/>
    </xf>
    <xf numFmtId="49" fontId="0" fillId="3" borderId="9" xfId="0" applyNumberFormat="1" applyFill="1" applyBorder="1" applyAlignment="1" applyProtection="1">
      <alignment horizontal="center" vertical="center" wrapText="1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" fontId="11" fillId="0" borderId="4" xfId="0" applyNumberFormat="1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49" fontId="0" fillId="10" borderId="6" xfId="0" applyNumberForma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164" fontId="0" fillId="5" borderId="1" xfId="1" applyNumberFormat="1" applyFon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2" fillId="11" borderId="13" xfId="0" applyFont="1" applyFill="1" applyBorder="1" applyAlignment="1">
      <alignment horizontal="left"/>
    </xf>
    <xf numFmtId="165" fontId="0" fillId="5" borderId="11" xfId="0" applyNumberForma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165" fontId="4" fillId="3" borderId="4" xfId="0" applyNumberFormat="1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49" fontId="6" fillId="2" borderId="12" xfId="0" applyNumberFormat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49" fontId="6" fillId="2" borderId="26" xfId="0" applyNumberFormat="1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65" fontId="28" fillId="0" borderId="0" xfId="0" applyNumberFormat="1" applyFont="1"/>
    <xf numFmtId="0" fontId="28" fillId="0" borderId="0" xfId="0" applyFont="1" applyAlignment="1">
      <alignment horizontal="right"/>
    </xf>
    <xf numFmtId="18" fontId="27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10" fillId="13" borderId="2" xfId="0" applyNumberFormat="1" applyFont="1" applyFill="1" applyBorder="1" applyAlignment="1">
      <alignment horizontal="center"/>
    </xf>
    <xf numFmtId="18" fontId="32" fillId="0" borderId="0" xfId="0" applyNumberFormat="1" applyFont="1" applyAlignment="1">
      <alignment horizontal="center"/>
    </xf>
    <xf numFmtId="0" fontId="28" fillId="0" borderId="0" xfId="0" applyFont="1" applyAlignment="1">
      <alignment vertical="center" wrapText="1"/>
    </xf>
    <xf numFmtId="0" fontId="33" fillId="0" borderId="0" xfId="0" applyFont="1" applyAlignment="1">
      <alignment horizontal="center"/>
    </xf>
    <xf numFmtId="0" fontId="15" fillId="0" borderId="0" xfId="0" applyFont="1"/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165" fontId="4" fillId="3" borderId="2" xfId="0" applyNumberFormat="1" applyFont="1" applyFill="1" applyBorder="1" applyAlignment="1">
      <alignment horizontal="center" vertical="center" wrapText="1"/>
    </xf>
    <xf numFmtId="165" fontId="4" fillId="3" borderId="9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5"/>
    </xf>
    <xf numFmtId="15" fontId="0" fillId="0" borderId="0" xfId="0" applyNumberFormat="1"/>
    <xf numFmtId="165" fontId="14" fillId="6" borderId="0" xfId="0" applyNumberFormat="1" applyFont="1" applyFill="1" applyBorder="1" applyAlignment="1" applyProtection="1">
      <alignment horizontal="center" vertical="center"/>
      <protection locked="0"/>
    </xf>
    <xf numFmtId="165" fontId="7" fillId="9" borderId="0" xfId="0" applyNumberFormat="1" applyFont="1" applyFill="1" applyBorder="1" applyAlignment="1" applyProtection="1">
      <alignment horizontal="center"/>
      <protection locked="0"/>
    </xf>
    <xf numFmtId="49" fontId="1" fillId="7" borderId="27" xfId="0" applyNumberFormat="1" applyFont="1" applyFill="1" applyBorder="1" applyAlignment="1">
      <alignment horizontal="center" vertical="center"/>
    </xf>
    <xf numFmtId="49" fontId="1" fillId="7" borderId="28" xfId="0" applyNumberFormat="1" applyFont="1" applyFill="1" applyBorder="1" applyAlignment="1">
      <alignment horizontal="center" vertical="center" wrapText="1"/>
    </xf>
    <xf numFmtId="49" fontId="16" fillId="7" borderId="28" xfId="0" applyNumberFormat="1" applyFont="1" applyFill="1" applyBorder="1" applyAlignment="1">
      <alignment horizontal="center" vertical="center" wrapText="1"/>
    </xf>
    <xf numFmtId="1" fontId="16" fillId="12" borderId="29" xfId="0" applyNumberFormat="1" applyFont="1" applyFill="1" applyBorder="1" applyAlignment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 vertical="center" wrapText="1"/>
    </xf>
    <xf numFmtId="49" fontId="10" fillId="13" borderId="30" xfId="0" applyNumberFormat="1" applyFont="1" applyFill="1" applyBorder="1" applyAlignment="1">
      <alignment horizontal="center"/>
    </xf>
    <xf numFmtId="0" fontId="0" fillId="0" borderId="0" xfId="0" applyNumberFormat="1"/>
    <xf numFmtId="0" fontId="11" fillId="0" borderId="0" xfId="0" applyFont="1" applyFill="1" applyAlignment="1">
      <alignment horizontal="center"/>
    </xf>
    <xf numFmtId="18" fontId="1" fillId="12" borderId="28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49" fontId="4" fillId="10" borderId="8" xfId="0" applyNumberFormat="1" applyFont="1" applyFill="1" applyBorder="1" applyAlignment="1" applyProtection="1">
      <alignment horizontal="center" vertical="center"/>
      <protection locked="0"/>
    </xf>
    <xf numFmtId="49" fontId="0" fillId="0" borderId="9" xfId="0" applyNumberFormat="1" applyBorder="1" applyAlignment="1" applyProtection="1">
      <alignment horizontal="center" vertical="center" wrapText="1"/>
      <protection locked="0"/>
    </xf>
    <xf numFmtId="0" fontId="0" fillId="3" borderId="9" xfId="0" applyFill="1" applyBorder="1" applyAlignment="1" applyProtection="1">
      <alignment horizontal="center" vertical="center" wrapText="1"/>
      <protection locked="0"/>
    </xf>
    <xf numFmtId="49" fontId="4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9" xfId="0" applyFont="1" applyFill="1" applyBorder="1" applyAlignment="1">
      <alignment horizontal="center" vertical="center" wrapText="1"/>
    </xf>
    <xf numFmtId="49" fontId="4" fillId="3" borderId="4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9" xfId="0" applyNumberFormat="1" applyFont="1" applyFill="1" applyBorder="1" applyAlignment="1" applyProtection="1">
      <alignment horizontal="left" vertical="center" wrapText="1"/>
      <protection locked="0"/>
    </xf>
    <xf numFmtId="49" fontId="0" fillId="3" borderId="4" xfId="0" applyNumberFormat="1" applyFill="1" applyBorder="1" applyAlignment="1" applyProtection="1">
      <alignment horizontal="left" vertical="center" wrapText="1"/>
      <protection locked="0"/>
    </xf>
    <xf numFmtId="49" fontId="0" fillId="3" borderId="1" xfId="0" applyNumberFormat="1" applyFill="1" applyBorder="1" applyAlignment="1" applyProtection="1">
      <alignment horizontal="left" vertical="center" wrapText="1"/>
      <protection locked="0"/>
    </xf>
    <xf numFmtId="49" fontId="0" fillId="3" borderId="2" xfId="0" applyNumberFormat="1" applyFill="1" applyBorder="1" applyAlignment="1" applyProtection="1">
      <alignment horizontal="left" vertical="center" wrapText="1"/>
      <protection locked="0"/>
    </xf>
    <xf numFmtId="49" fontId="0" fillId="3" borderId="9" xfId="0" applyNumberFormat="1" applyFill="1" applyBorder="1" applyAlignment="1" applyProtection="1">
      <alignment horizontal="left" vertical="center" wrapText="1"/>
      <protection locked="0"/>
    </xf>
    <xf numFmtId="49" fontId="0" fillId="3" borderId="2" xfId="0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8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9" xfId="0" applyNumberFormat="1" applyFont="1" applyBorder="1" applyAlignment="1" applyProtection="1">
      <alignment horizontal="center" vertical="center" wrapText="1"/>
      <protection locked="0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1" fontId="6" fillId="3" borderId="9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8" fontId="4" fillId="0" borderId="1" xfId="0" applyNumberFormat="1" applyFont="1" applyBorder="1" applyAlignment="1" applyProtection="1">
      <alignment horizontal="center" vertical="center" wrapText="1"/>
      <protection locked="0"/>
    </xf>
    <xf numFmtId="49" fontId="1" fillId="7" borderId="31" xfId="0" applyNumberFormat="1" applyFont="1" applyFill="1" applyBorder="1" applyAlignment="1">
      <alignment horizontal="center" vertical="center"/>
    </xf>
    <xf numFmtId="49" fontId="1" fillId="7" borderId="32" xfId="0" applyNumberFormat="1" applyFont="1" applyFill="1" applyBorder="1" applyAlignment="1">
      <alignment horizontal="center" vertical="center" wrapText="1"/>
    </xf>
    <xf numFmtId="49" fontId="16" fillId="7" borderId="32" xfId="0" applyNumberFormat="1" applyFont="1" applyFill="1" applyBorder="1" applyAlignment="1">
      <alignment horizontal="center" vertical="center" wrapText="1"/>
    </xf>
    <xf numFmtId="18" fontId="1" fillId="7" borderId="32" xfId="0" applyNumberFormat="1" applyFont="1" applyFill="1" applyBorder="1" applyAlignment="1">
      <alignment horizontal="center" vertical="center" wrapText="1"/>
    </xf>
    <xf numFmtId="165" fontId="16" fillId="12" borderId="32" xfId="0" applyNumberFormat="1" applyFont="1" applyFill="1" applyBorder="1" applyAlignment="1">
      <alignment horizontal="center" vertical="center" wrapText="1"/>
    </xf>
    <xf numFmtId="1" fontId="16" fillId="12" borderId="33" xfId="0" applyNumberFormat="1" applyFont="1" applyFill="1" applyBorder="1" applyAlignment="1">
      <alignment horizontal="center" vertical="center" wrapText="1"/>
    </xf>
    <xf numFmtId="18" fontId="0" fillId="8" borderId="2" xfId="0" applyNumberFormat="1" applyFill="1" applyBorder="1" applyAlignment="1">
      <alignment horizontal="left" vertical="center"/>
    </xf>
    <xf numFmtId="49" fontId="4" fillId="10" borderId="2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Font="1" applyBorder="1" applyAlignment="1">
      <alignment horizontal="center" vertical="center"/>
    </xf>
    <xf numFmtId="49" fontId="0" fillId="10" borderId="2" xfId="0" applyNumberFormat="1" applyFill="1" applyBorder="1" applyAlignment="1" applyProtection="1">
      <alignment horizontal="center" vertical="center"/>
      <protection locked="0"/>
    </xf>
    <xf numFmtId="0" fontId="0" fillId="10" borderId="2" xfId="0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1" fontId="6" fillId="0" borderId="9" xfId="0" applyNumberFormat="1" applyFont="1" applyBorder="1" applyAlignment="1" applyProtection="1">
      <alignment horizontal="center" vertical="center" wrapText="1"/>
      <protection locked="0"/>
    </xf>
    <xf numFmtId="0" fontId="4" fillId="4" borderId="9" xfId="0" applyFont="1" applyFill="1" applyBorder="1" applyAlignment="1" applyProtection="1">
      <alignment horizontal="center" vertical="center" wrapText="1"/>
      <protection locked="0"/>
    </xf>
    <xf numFmtId="1" fontId="6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 vertical="center"/>
    </xf>
    <xf numFmtId="0" fontId="0" fillId="10" borderId="1" xfId="0" applyFill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center" vertical="center"/>
    </xf>
    <xf numFmtId="2" fontId="0" fillId="0" borderId="0" xfId="0" applyNumberFormat="1" applyAlignment="1" applyProtection="1">
      <alignment vertical="center"/>
      <protection locked="0"/>
    </xf>
    <xf numFmtId="20" fontId="0" fillId="0" borderId="0" xfId="0" applyNumberFormat="1" applyAlignment="1" applyProtection="1">
      <alignment vertical="center"/>
      <protection locked="0"/>
    </xf>
    <xf numFmtId="20" fontId="15" fillId="0" borderId="0" xfId="0" applyNumberFormat="1" applyFont="1" applyAlignment="1" applyProtection="1">
      <alignment vertical="center"/>
      <protection locked="0"/>
    </xf>
    <xf numFmtId="49" fontId="4" fillId="10" borderId="22" xfId="0" applyNumberFormat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49" fontId="4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0" fillId="3" borderId="22" xfId="0" applyNumberFormat="1" applyFill="1" applyBorder="1" applyAlignment="1" applyProtection="1">
      <alignment horizontal="center" vertical="center" wrapText="1"/>
      <protection locked="0"/>
    </xf>
    <xf numFmtId="49" fontId="4" fillId="3" borderId="22" xfId="0" applyNumberFormat="1" applyFont="1" applyFill="1" applyBorder="1" applyAlignment="1" applyProtection="1">
      <alignment horizontal="left" vertical="center" wrapText="1"/>
      <protection locked="0"/>
    </xf>
    <xf numFmtId="1" fontId="6" fillId="0" borderId="22" xfId="0" applyNumberFormat="1" applyFont="1" applyBorder="1" applyAlignment="1" applyProtection="1">
      <alignment horizontal="center" vertical="center" wrapText="1"/>
      <protection locked="0"/>
    </xf>
    <xf numFmtId="0" fontId="4" fillId="3" borderId="22" xfId="0" applyFont="1" applyFill="1" applyBorder="1" applyAlignment="1" applyProtection="1">
      <alignment horizontal="center" vertical="center" wrapText="1"/>
      <protection locked="0"/>
    </xf>
    <xf numFmtId="18" fontId="4" fillId="3" borderId="22" xfId="0" applyNumberFormat="1" applyFont="1" applyFill="1" applyBorder="1" applyAlignment="1" applyProtection="1">
      <alignment horizontal="center" vertical="center" wrapText="1"/>
      <protection locked="0"/>
    </xf>
    <xf numFmtId="165" fontId="4" fillId="3" borderId="22" xfId="0" applyNumberFormat="1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165" fontId="16" fillId="12" borderId="34" xfId="0" applyNumberFormat="1" applyFont="1" applyFill="1" applyBorder="1" applyAlignment="1">
      <alignment horizontal="center" vertical="center" wrapText="1"/>
    </xf>
    <xf numFmtId="167" fontId="0" fillId="0" borderId="0" xfId="0" applyNumberFormat="1" applyAlignment="1" applyProtection="1">
      <alignment vertical="center"/>
      <protection locked="0"/>
    </xf>
    <xf numFmtId="0" fontId="36" fillId="14" borderId="14" xfId="0" applyFont="1" applyFill="1" applyBorder="1" applyAlignment="1">
      <alignment horizontal="left"/>
    </xf>
    <xf numFmtId="0" fontId="15" fillId="14" borderId="16" xfId="0" applyFont="1" applyFill="1" applyBorder="1" applyAlignment="1" applyProtection="1">
      <alignment horizontal="left"/>
      <protection locked="0"/>
    </xf>
    <xf numFmtId="0" fontId="36" fillId="14" borderId="17" xfId="0" applyFont="1" applyFill="1" applyBorder="1" applyAlignment="1">
      <alignment horizontal="left"/>
    </xf>
    <xf numFmtId="0" fontId="36" fillId="14" borderId="18" xfId="0" applyFont="1" applyFill="1" applyBorder="1" applyAlignment="1">
      <alignment horizontal="left"/>
    </xf>
    <xf numFmtId="0" fontId="36" fillId="14" borderId="19" xfId="0" applyFont="1" applyFill="1" applyBorder="1" applyAlignment="1">
      <alignment horizontal="left"/>
    </xf>
    <xf numFmtId="0" fontId="37" fillId="14" borderId="21" xfId="0" applyFont="1" applyFill="1" applyBorder="1" applyAlignment="1">
      <alignment horizontal="left"/>
    </xf>
    <xf numFmtId="0" fontId="38" fillId="0" borderId="2" xfId="0" applyFont="1" applyBorder="1" applyAlignment="1">
      <alignment horizontal="center" vertical="center"/>
    </xf>
    <xf numFmtId="0" fontId="38" fillId="0" borderId="0" xfId="0" applyFont="1"/>
    <xf numFmtId="0" fontId="34" fillId="9" borderId="3" xfId="0" applyFont="1" applyFill="1" applyBorder="1" applyAlignment="1" applyProtection="1">
      <alignment horizontal="center" vertical="center"/>
      <protection locked="0"/>
    </xf>
    <xf numFmtId="0" fontId="34" fillId="9" borderId="4" xfId="0" applyFont="1" applyFill="1" applyBorder="1" applyAlignment="1" applyProtection="1">
      <alignment horizontal="center" vertical="center"/>
      <protection locked="0"/>
    </xf>
    <xf numFmtId="0" fontId="34" fillId="9" borderId="5" xfId="0" applyFont="1" applyFill="1" applyBorder="1" applyAlignment="1" applyProtection="1">
      <alignment horizontal="center" vertical="center"/>
      <protection locked="0"/>
    </xf>
    <xf numFmtId="18" fontId="0" fillId="0" borderId="1" xfId="0" applyNumberFormat="1" applyBorder="1" applyAlignment="1">
      <alignment horizontal="center"/>
    </xf>
    <xf numFmtId="18" fontId="0" fillId="0" borderId="22" xfId="0" applyNumberFormat="1" applyBorder="1" applyAlignment="1">
      <alignment horizontal="center"/>
    </xf>
    <xf numFmtId="0" fontId="6" fillId="2" borderId="23" xfId="0" applyFont="1" applyFill="1" applyBorder="1" applyAlignment="1">
      <alignment horizontal="left" vertical="center" wrapText="1"/>
    </xf>
    <xf numFmtId="0" fontId="6" fillId="2" borderId="24" xfId="0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left" vertical="center" wrapText="1"/>
    </xf>
    <xf numFmtId="18" fontId="0" fillId="0" borderId="2" xfId="0" applyNumberFormat="1" applyBorder="1" applyAlignment="1">
      <alignment horizontal="left" wrapText="1"/>
    </xf>
    <xf numFmtId="0" fontId="28" fillId="10" borderId="14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16" xfId="0" applyFont="1" applyFill="1" applyBorder="1" applyAlignment="1">
      <alignment horizontal="center" vertical="center" wrapText="1"/>
    </xf>
    <xf numFmtId="0" fontId="28" fillId="10" borderId="17" xfId="0" applyFont="1" applyFill="1" applyBorder="1" applyAlignment="1">
      <alignment horizontal="center" vertical="center" wrapText="1"/>
    </xf>
    <xf numFmtId="0" fontId="28" fillId="10" borderId="0" xfId="0" applyFont="1" applyFill="1" applyAlignment="1">
      <alignment horizontal="center" vertical="center" wrapText="1"/>
    </xf>
    <xf numFmtId="0" fontId="28" fillId="10" borderId="18" xfId="0" applyFont="1" applyFill="1" applyBorder="1" applyAlignment="1">
      <alignment horizontal="center" vertical="center" wrapText="1"/>
    </xf>
    <xf numFmtId="0" fontId="28" fillId="10" borderId="19" xfId="0" applyFont="1" applyFill="1" applyBorder="1" applyAlignment="1">
      <alignment horizontal="center" vertical="center" wrapText="1"/>
    </xf>
    <xf numFmtId="0" fontId="28" fillId="10" borderId="20" xfId="0" applyFont="1" applyFill="1" applyBorder="1" applyAlignment="1">
      <alignment horizontal="center" vertical="center" wrapText="1"/>
    </xf>
    <xf numFmtId="0" fontId="28" fillId="10" borderId="2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89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241355</xdr:colOff>
      <xdr:row>8</xdr:row>
      <xdr:rowOff>121143</xdr:rowOff>
    </xdr:from>
    <xdr:to>
      <xdr:col>8</xdr:col>
      <xdr:colOff>600719</xdr:colOff>
      <xdr:row>11</xdr:row>
      <xdr:rowOff>182345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5005" y="2016618"/>
          <a:ext cx="1233759" cy="789865"/>
        </a:xfrm>
        <a:prstGeom prst="rect">
          <a:avLst/>
        </a:prstGeom>
      </xdr:spPr>
    </xdr:pic>
    <xdr:clientData/>
  </xdr:twoCellAnchor>
  <xdr:twoCellAnchor editAs="oneCell">
    <xdr:from>
      <xdr:col>18</xdr:col>
      <xdr:colOff>352265</xdr:colOff>
      <xdr:row>0</xdr:row>
      <xdr:rowOff>221178</xdr:rowOff>
    </xdr:from>
    <xdr:to>
      <xdr:col>30</xdr:col>
      <xdr:colOff>43367</xdr:colOff>
      <xdr:row>16</xdr:row>
      <xdr:rowOff>105639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53915" y="221178"/>
          <a:ext cx="7406352" cy="4018311"/>
        </a:xfrm>
        <a:prstGeom prst="rect">
          <a:avLst/>
        </a:prstGeom>
      </xdr:spPr>
    </xdr:pic>
    <xdr:clientData/>
  </xdr:twoCellAnchor>
  <xdr:twoCellAnchor editAs="oneCell">
    <xdr:from>
      <xdr:col>18</xdr:col>
      <xdr:colOff>330019</xdr:colOff>
      <xdr:row>17</xdr:row>
      <xdr:rowOff>163271</xdr:rowOff>
    </xdr:from>
    <xdr:to>
      <xdr:col>30</xdr:col>
      <xdr:colOff>297146</xdr:colOff>
      <xdr:row>36</xdr:row>
      <xdr:rowOff>156821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1669" y="4359034"/>
          <a:ext cx="7682377" cy="4065487"/>
        </a:xfrm>
        <a:prstGeom prst="rect">
          <a:avLst/>
        </a:prstGeom>
      </xdr:spPr>
    </xdr:pic>
    <xdr:clientData/>
  </xdr:twoCellAnchor>
  <xdr:twoCellAnchor editAs="oneCell">
    <xdr:from>
      <xdr:col>18</xdr:col>
      <xdr:colOff>353722</xdr:colOff>
      <xdr:row>37</xdr:row>
      <xdr:rowOff>64995</xdr:rowOff>
    </xdr:from>
    <xdr:to>
      <xdr:col>30</xdr:col>
      <xdr:colOff>469246</xdr:colOff>
      <xdr:row>61</xdr:row>
      <xdr:rowOff>168866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55372" y="8547008"/>
          <a:ext cx="7830774" cy="5752196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1</xdr:row>
      <xdr:rowOff>30480</xdr:rowOff>
    </xdr:from>
    <xdr:to>
      <xdr:col>4</xdr:col>
      <xdr:colOff>571500</xdr:colOff>
      <xdr:row>3</xdr:row>
      <xdr:rowOff>20321</xdr:rowOff>
    </xdr:to>
    <xdr:pic>
      <xdr:nvPicPr>
        <xdr:cNvPr id="6" name="Picture 5" descr="9700 Series Tablet Arm Desk 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297180"/>
          <a:ext cx="480060" cy="485140"/>
        </a:xfrm>
        <a:prstGeom prst="rect">
          <a:avLst/>
        </a:prstGeom>
        <a:solidFill>
          <a:srgbClr val="00B050"/>
        </a:solidFill>
      </xdr:spPr>
    </xdr:pic>
    <xdr:clientData/>
  </xdr:twoCellAnchor>
  <xdr:twoCellAnchor editAs="oneCell">
    <xdr:from>
      <xdr:col>8</xdr:col>
      <xdr:colOff>392720</xdr:colOff>
      <xdr:row>0</xdr:row>
      <xdr:rowOff>36232</xdr:rowOff>
    </xdr:from>
    <xdr:to>
      <xdr:col>9</xdr:col>
      <xdr:colOff>567232</xdr:colOff>
      <xdr:row>1</xdr:row>
      <xdr:rowOff>249069</xdr:rowOff>
    </xdr:to>
    <xdr:pic>
      <xdr:nvPicPr>
        <xdr:cNvPr id="7" name="Picture 6" descr="Image result for verify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370" y="36232"/>
          <a:ext cx="790462" cy="581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205408</xdr:colOff>
      <xdr:row>8</xdr:row>
      <xdr:rowOff>28542</xdr:rowOff>
    </xdr:from>
    <xdr:to>
      <xdr:col>17</xdr:col>
      <xdr:colOff>211752</xdr:colOff>
      <xdr:row>11</xdr:row>
      <xdr:rowOff>147321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35371" y="1924017"/>
          <a:ext cx="1801806" cy="847442"/>
        </a:xfrm>
        <a:prstGeom prst="rect">
          <a:avLst/>
        </a:prstGeom>
      </xdr:spPr>
    </xdr:pic>
    <xdr:clientData/>
  </xdr:twoCellAnchor>
  <xdr:twoCellAnchor editAs="oneCell">
    <xdr:from>
      <xdr:col>11</xdr:col>
      <xdr:colOff>581977</xdr:colOff>
      <xdr:row>8</xdr:row>
      <xdr:rowOff>52071</xdr:rowOff>
    </xdr:from>
    <xdr:to>
      <xdr:col>14</xdr:col>
      <xdr:colOff>69633</xdr:colOff>
      <xdr:row>11</xdr:row>
      <xdr:rowOff>166370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78365" y="1947546"/>
          <a:ext cx="1468856" cy="842962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35019</xdr:rowOff>
    </xdr:from>
    <xdr:to>
      <xdr:col>11</xdr:col>
      <xdr:colOff>490537</xdr:colOff>
      <xdr:row>11</xdr:row>
      <xdr:rowOff>162485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86700" y="1930494"/>
          <a:ext cx="1819275" cy="856129"/>
        </a:xfrm>
        <a:prstGeom prst="rect">
          <a:avLst/>
        </a:prstGeom>
      </xdr:spPr>
    </xdr:pic>
    <xdr:clientData/>
  </xdr:twoCellAnchor>
  <xdr:twoCellAnchor editAs="oneCell">
    <xdr:from>
      <xdr:col>4</xdr:col>
      <xdr:colOff>211569</xdr:colOff>
      <xdr:row>8</xdr:row>
      <xdr:rowOff>85725</xdr:rowOff>
    </xdr:from>
    <xdr:to>
      <xdr:col>5</xdr:col>
      <xdr:colOff>714376</xdr:colOff>
      <xdr:row>11</xdr:row>
      <xdr:rowOff>149271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73944" y="1981200"/>
          <a:ext cx="1369582" cy="792209"/>
        </a:xfrm>
        <a:prstGeom prst="rect">
          <a:avLst/>
        </a:prstGeom>
      </xdr:spPr>
    </xdr:pic>
    <xdr:clientData/>
  </xdr:twoCellAnchor>
  <xdr:twoCellAnchor editAs="oneCell">
    <xdr:from>
      <xdr:col>5</xdr:col>
      <xdr:colOff>728663</xdr:colOff>
      <xdr:row>8</xdr:row>
      <xdr:rowOff>233363</xdr:rowOff>
    </xdr:from>
    <xdr:to>
      <xdr:col>7</xdr:col>
      <xdr:colOff>147638</xdr:colOff>
      <xdr:row>11</xdr:row>
      <xdr:rowOff>168198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57813" y="2128838"/>
          <a:ext cx="1133475" cy="663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241355</xdr:colOff>
      <xdr:row>8</xdr:row>
      <xdr:rowOff>121143</xdr:rowOff>
    </xdr:from>
    <xdr:to>
      <xdr:col>8</xdr:col>
      <xdr:colOff>600719</xdr:colOff>
      <xdr:row>11</xdr:row>
      <xdr:rowOff>182345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5005" y="2016618"/>
          <a:ext cx="1226139" cy="789865"/>
        </a:xfrm>
        <a:prstGeom prst="rect">
          <a:avLst/>
        </a:prstGeom>
      </xdr:spPr>
    </xdr:pic>
    <xdr:clientData/>
  </xdr:twoCellAnchor>
  <xdr:twoCellAnchor editAs="oneCell">
    <xdr:from>
      <xdr:col>18</xdr:col>
      <xdr:colOff>352265</xdr:colOff>
      <xdr:row>0</xdr:row>
      <xdr:rowOff>221178</xdr:rowOff>
    </xdr:from>
    <xdr:to>
      <xdr:col>30</xdr:col>
      <xdr:colOff>43367</xdr:colOff>
      <xdr:row>16</xdr:row>
      <xdr:rowOff>105639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39678" y="221178"/>
          <a:ext cx="7406352" cy="4018311"/>
        </a:xfrm>
        <a:prstGeom prst="rect">
          <a:avLst/>
        </a:prstGeom>
      </xdr:spPr>
    </xdr:pic>
    <xdr:clientData/>
  </xdr:twoCellAnchor>
  <xdr:twoCellAnchor editAs="oneCell">
    <xdr:from>
      <xdr:col>18</xdr:col>
      <xdr:colOff>330019</xdr:colOff>
      <xdr:row>17</xdr:row>
      <xdr:rowOff>163271</xdr:rowOff>
    </xdr:from>
    <xdr:to>
      <xdr:col>30</xdr:col>
      <xdr:colOff>297146</xdr:colOff>
      <xdr:row>36</xdr:row>
      <xdr:rowOff>156821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17432" y="4511434"/>
          <a:ext cx="7682377" cy="4065487"/>
        </a:xfrm>
        <a:prstGeom prst="rect">
          <a:avLst/>
        </a:prstGeom>
      </xdr:spPr>
    </xdr:pic>
    <xdr:clientData/>
  </xdr:twoCellAnchor>
  <xdr:twoCellAnchor editAs="oneCell">
    <xdr:from>
      <xdr:col>18</xdr:col>
      <xdr:colOff>353722</xdr:colOff>
      <xdr:row>37</xdr:row>
      <xdr:rowOff>64995</xdr:rowOff>
    </xdr:from>
    <xdr:to>
      <xdr:col>30</xdr:col>
      <xdr:colOff>469246</xdr:colOff>
      <xdr:row>61</xdr:row>
      <xdr:rowOff>168866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41135" y="8699408"/>
          <a:ext cx="7830774" cy="5752196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1</xdr:row>
      <xdr:rowOff>30480</xdr:rowOff>
    </xdr:from>
    <xdr:to>
      <xdr:col>4</xdr:col>
      <xdr:colOff>571500</xdr:colOff>
      <xdr:row>3</xdr:row>
      <xdr:rowOff>20321</xdr:rowOff>
    </xdr:to>
    <xdr:pic>
      <xdr:nvPicPr>
        <xdr:cNvPr id="6" name="Picture 5" descr="9700 Series Tablet Arm Desk 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3815" y="401955"/>
          <a:ext cx="480060" cy="480379"/>
        </a:xfrm>
        <a:prstGeom prst="rect">
          <a:avLst/>
        </a:prstGeom>
        <a:solidFill>
          <a:srgbClr val="00B050"/>
        </a:solidFill>
      </xdr:spPr>
    </xdr:pic>
    <xdr:clientData/>
  </xdr:twoCellAnchor>
  <xdr:twoCellAnchor editAs="oneCell">
    <xdr:from>
      <xdr:col>8</xdr:col>
      <xdr:colOff>392720</xdr:colOff>
      <xdr:row>0</xdr:row>
      <xdr:rowOff>36232</xdr:rowOff>
    </xdr:from>
    <xdr:to>
      <xdr:col>9</xdr:col>
      <xdr:colOff>567232</xdr:colOff>
      <xdr:row>1</xdr:row>
      <xdr:rowOff>249069</xdr:rowOff>
    </xdr:to>
    <xdr:pic>
      <xdr:nvPicPr>
        <xdr:cNvPr id="7" name="Picture 6" descr="Image result for verify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3145" y="36232"/>
          <a:ext cx="803162" cy="584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205408</xdr:colOff>
      <xdr:row>8</xdr:row>
      <xdr:rowOff>28542</xdr:rowOff>
    </xdr:from>
    <xdr:to>
      <xdr:col>17</xdr:col>
      <xdr:colOff>211752</xdr:colOff>
      <xdr:row>11</xdr:row>
      <xdr:rowOff>147321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82996" y="1924017"/>
          <a:ext cx="1806569" cy="847442"/>
        </a:xfrm>
        <a:prstGeom prst="rect">
          <a:avLst/>
        </a:prstGeom>
      </xdr:spPr>
    </xdr:pic>
    <xdr:clientData/>
  </xdr:twoCellAnchor>
  <xdr:twoCellAnchor editAs="oneCell">
    <xdr:from>
      <xdr:col>11</xdr:col>
      <xdr:colOff>581977</xdr:colOff>
      <xdr:row>8</xdr:row>
      <xdr:rowOff>52071</xdr:rowOff>
    </xdr:from>
    <xdr:to>
      <xdr:col>14</xdr:col>
      <xdr:colOff>69633</xdr:colOff>
      <xdr:row>11</xdr:row>
      <xdr:rowOff>166370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78365" y="1947546"/>
          <a:ext cx="1468856" cy="842962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35019</xdr:rowOff>
    </xdr:from>
    <xdr:to>
      <xdr:col>11</xdr:col>
      <xdr:colOff>490537</xdr:colOff>
      <xdr:row>11</xdr:row>
      <xdr:rowOff>162485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67650" y="1930494"/>
          <a:ext cx="1819275" cy="856129"/>
        </a:xfrm>
        <a:prstGeom prst="rect">
          <a:avLst/>
        </a:prstGeom>
      </xdr:spPr>
    </xdr:pic>
    <xdr:clientData/>
  </xdr:twoCellAnchor>
  <xdr:twoCellAnchor editAs="oneCell">
    <xdr:from>
      <xdr:col>4</xdr:col>
      <xdr:colOff>211569</xdr:colOff>
      <xdr:row>8</xdr:row>
      <xdr:rowOff>85725</xdr:rowOff>
    </xdr:from>
    <xdr:to>
      <xdr:col>5</xdr:col>
      <xdr:colOff>714376</xdr:colOff>
      <xdr:row>11</xdr:row>
      <xdr:rowOff>149271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73944" y="1981200"/>
          <a:ext cx="1369582" cy="792209"/>
        </a:xfrm>
        <a:prstGeom prst="rect">
          <a:avLst/>
        </a:prstGeom>
      </xdr:spPr>
    </xdr:pic>
    <xdr:clientData/>
  </xdr:twoCellAnchor>
  <xdr:twoCellAnchor editAs="oneCell">
    <xdr:from>
      <xdr:col>5</xdr:col>
      <xdr:colOff>728663</xdr:colOff>
      <xdr:row>8</xdr:row>
      <xdr:rowOff>233363</xdr:rowOff>
    </xdr:from>
    <xdr:to>
      <xdr:col>7</xdr:col>
      <xdr:colOff>147638</xdr:colOff>
      <xdr:row>11</xdr:row>
      <xdr:rowOff>168198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57813" y="2128838"/>
          <a:ext cx="1133475" cy="66349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essionsList" displayName="SessionsList" ref="G538:G545" totalsRowShown="0" headerRowDxfId="2" dataDxfId="1">
  <autoFilter ref="G538:G545" xr:uid="{00000000-0009-0000-0100-000002000000}"/>
  <tableColumns count="1">
    <tableColumn id="1" xr3:uid="{00000000-0010-0000-0000-000001000000}" name="Types of Sessions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C2:C35"/>
  <sheetViews>
    <sheetView workbookViewId="0">
      <selection activeCell="A14" sqref="A14"/>
    </sheetView>
  </sheetViews>
  <sheetFormatPr defaultRowHeight="15" x14ac:dyDescent="0.25"/>
  <cols>
    <col min="3" max="3" width="9.140625" bestFit="1" customWidth="1"/>
  </cols>
  <sheetData>
    <row r="2" spans="3:3" x14ac:dyDescent="0.25">
      <c r="C2" t="s">
        <v>699</v>
      </c>
    </row>
    <row r="3" spans="3:3" x14ac:dyDescent="0.25">
      <c r="C3" t="s">
        <v>700</v>
      </c>
    </row>
    <row r="4" spans="3:3" x14ac:dyDescent="0.25">
      <c r="C4" t="s">
        <v>701</v>
      </c>
    </row>
    <row r="5" spans="3:3" x14ac:dyDescent="0.25">
      <c r="C5" t="s">
        <v>702</v>
      </c>
    </row>
    <row r="6" spans="3:3" x14ac:dyDescent="0.25">
      <c r="C6" t="s">
        <v>703</v>
      </c>
    </row>
    <row r="9" spans="3:3" x14ac:dyDescent="0.25">
      <c r="C9" t="s">
        <v>671</v>
      </c>
    </row>
    <row r="10" spans="3:3" x14ac:dyDescent="0.25">
      <c r="C10" s="161" t="s">
        <v>704</v>
      </c>
    </row>
    <row r="12" spans="3:3" x14ac:dyDescent="0.25">
      <c r="C12" s="40" t="s">
        <v>0</v>
      </c>
    </row>
    <row r="13" spans="3:3" x14ac:dyDescent="0.25">
      <c r="C13" s="40" t="s">
        <v>1</v>
      </c>
    </row>
    <row r="14" spans="3:3" x14ac:dyDescent="0.25">
      <c r="C14" s="40" t="s">
        <v>2</v>
      </c>
    </row>
    <row r="15" spans="3:3" x14ac:dyDescent="0.25">
      <c r="C15" s="40" t="s">
        <v>674</v>
      </c>
    </row>
    <row r="16" spans="3:3" x14ac:dyDescent="0.25">
      <c r="C16" s="40"/>
    </row>
    <row r="17" spans="3:3" x14ac:dyDescent="0.25">
      <c r="C17" s="40" t="s">
        <v>3</v>
      </c>
    </row>
    <row r="18" spans="3:3" x14ac:dyDescent="0.25">
      <c r="C18" s="40"/>
    </row>
    <row r="19" spans="3:3" x14ac:dyDescent="0.25">
      <c r="C19" s="40" t="s">
        <v>4</v>
      </c>
    </row>
    <row r="20" spans="3:3" x14ac:dyDescent="0.25">
      <c r="C20" s="160" t="s">
        <v>5</v>
      </c>
    </row>
    <row r="21" spans="3:3" x14ac:dyDescent="0.25">
      <c r="C21" s="160" t="s">
        <v>6</v>
      </c>
    </row>
    <row r="22" spans="3:3" x14ac:dyDescent="0.25">
      <c r="C22" s="160" t="s">
        <v>7</v>
      </c>
    </row>
    <row r="23" spans="3:3" x14ac:dyDescent="0.25">
      <c r="C23" s="40"/>
    </row>
    <row r="24" spans="3:3" x14ac:dyDescent="0.25">
      <c r="C24" s="40" t="s">
        <v>8</v>
      </c>
    </row>
    <row r="25" spans="3:3" x14ac:dyDescent="0.25">
      <c r="C25" s="160" t="s">
        <v>9</v>
      </c>
    </row>
    <row r="26" spans="3:3" x14ac:dyDescent="0.25">
      <c r="C26" s="40"/>
    </row>
    <row r="27" spans="3:3" x14ac:dyDescent="0.25">
      <c r="C27" s="40" t="s">
        <v>10</v>
      </c>
    </row>
    <row r="28" spans="3:3" x14ac:dyDescent="0.25">
      <c r="C28" s="160" t="s">
        <v>11</v>
      </c>
    </row>
    <row r="29" spans="3:3" x14ac:dyDescent="0.25">
      <c r="C29" s="160" t="s">
        <v>12</v>
      </c>
    </row>
    <row r="30" spans="3:3" x14ac:dyDescent="0.25">
      <c r="C30" s="160" t="s">
        <v>13</v>
      </c>
    </row>
    <row r="31" spans="3:3" x14ac:dyDescent="0.25">
      <c r="C31" s="40"/>
    </row>
    <row r="32" spans="3:3" x14ac:dyDescent="0.25">
      <c r="C32" s="40" t="s">
        <v>14</v>
      </c>
    </row>
    <row r="33" spans="3:3" x14ac:dyDescent="0.25">
      <c r="C33" s="160" t="s">
        <v>15</v>
      </c>
    </row>
    <row r="34" spans="3:3" x14ac:dyDescent="0.25">
      <c r="C34" s="160" t="s">
        <v>16</v>
      </c>
    </row>
    <row r="35" spans="3:3" x14ac:dyDescent="0.25">
      <c r="C35" s="160" t="s">
        <v>17</v>
      </c>
    </row>
  </sheetData>
  <sheetProtection selectLockedCells="1" selectUnlockedCells="1"/>
  <pageMargins left="0.7" right="0.7" top="0.75" bottom="0.75" header="0.3" footer="0.3"/>
  <pageSetup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  <pageSetUpPr fitToPage="1"/>
  </sheetPr>
  <dimension ref="A1:AJ174"/>
  <sheetViews>
    <sheetView tabSelected="1" zoomScaleNormal="100" workbookViewId="0">
      <selection activeCell="B21" sqref="B21"/>
    </sheetView>
  </sheetViews>
  <sheetFormatPr defaultColWidth="15.140625" defaultRowHeight="23.25" x14ac:dyDescent="0.35"/>
  <cols>
    <col min="1" max="1" width="10.5703125" style="50" customWidth="1"/>
    <col min="2" max="2" width="17.85546875" customWidth="1"/>
    <col min="3" max="6" width="12.140625" customWidth="1"/>
    <col min="7" max="7" width="11.85546875" customWidth="1"/>
    <col min="8" max="8" width="12.140625" customWidth="1"/>
    <col min="9" max="9" width="8.85546875" style="2" customWidth="1"/>
    <col min="10" max="10" width="8.5703125" customWidth="1"/>
    <col min="11" max="11" width="10.42578125" style="1" customWidth="1"/>
    <col min="12" max="12" width="10.140625" style="1" customWidth="1"/>
    <col min="13" max="13" width="7.85546875" style="84" customWidth="1"/>
    <col min="14" max="14" width="9.85546875" style="84" customWidth="1"/>
    <col min="15" max="15" width="8.5703125" customWidth="1"/>
    <col min="16" max="16" width="5.85546875" style="10" customWidth="1"/>
    <col min="17" max="17" width="10.85546875" style="11" customWidth="1"/>
    <col min="18" max="18" width="8.5703125" style="11" customWidth="1"/>
    <col min="19" max="19" width="8.5703125" style="10" customWidth="1"/>
    <col min="20" max="20" width="8.5703125" style="22" customWidth="1"/>
    <col min="21" max="24" width="8.5703125" style="10" customWidth="1"/>
    <col min="25" max="27" width="9.42578125" style="10" customWidth="1"/>
    <col min="28" max="65" width="9.42578125" customWidth="1"/>
  </cols>
  <sheetData>
    <row r="1" spans="1:27" ht="29.45" customHeight="1" thickBot="1" x14ac:dyDescent="0.4">
      <c r="B1" t="s">
        <v>680</v>
      </c>
      <c r="I1" s="74"/>
      <c r="J1" s="80" t="s">
        <v>18</v>
      </c>
      <c r="K1"/>
      <c r="L1"/>
      <c r="P1" s="79"/>
      <c r="Q1" s="40"/>
    </row>
    <row r="2" spans="1:27" x14ac:dyDescent="0.35">
      <c r="B2" s="240" t="s">
        <v>668</v>
      </c>
      <c r="C2" s="241"/>
      <c r="D2" s="242"/>
      <c r="G2" s="232" t="s">
        <v>681</v>
      </c>
      <c r="H2" s="233"/>
      <c r="I2" s="76"/>
      <c r="J2" s="75" t="s">
        <v>19</v>
      </c>
      <c r="K2" s="26" t="s">
        <v>20</v>
      </c>
      <c r="L2" s="26" t="s">
        <v>21</v>
      </c>
      <c r="M2" s="85" t="s">
        <v>22</v>
      </c>
      <c r="N2" s="162"/>
    </row>
    <row r="3" spans="1:27" ht="15.6" customHeight="1" x14ac:dyDescent="0.35">
      <c r="B3" s="139" t="str">
        <f xml:space="preserve"> CONCATENATE("AVG Enrollment Capacity  =  ", TEXT(SUMIF(I14:I89, "&gt;0")/(COUNTIF(I14:I89, "&gt;0") - COUNTIF(F14:F89,"=C")), "0.0"), " seats")</f>
        <v>AVG Enrollment Capacity  =  31.2 seats</v>
      </c>
      <c r="C3" s="125"/>
      <c r="D3" s="126"/>
      <c r="G3" s="234" t="s">
        <v>687</v>
      </c>
      <c r="H3" s="235"/>
      <c r="I3"/>
      <c r="J3" s="27" t="s">
        <v>23</v>
      </c>
      <c r="K3" s="24"/>
      <c r="L3" s="25"/>
      <c r="M3" s="86"/>
      <c r="N3" s="163"/>
      <c r="Q3" s="10"/>
      <c r="R3" s="10"/>
    </row>
    <row r="4" spans="1:27" ht="15.6" customHeight="1" x14ac:dyDescent="0.35">
      <c r="B4" s="138" t="s">
        <v>24</v>
      </c>
      <c r="C4" s="127">
        <f>(SUMIF(I14:I88,"&gt;0")/(COUNTIF(I14:I88,"&gt;0") - COUNTIF(F14:F88,"=C"))/(VALUE(TRIM(RIGHT(TRIM(B2),3)))))</f>
        <v>0.891156462585034</v>
      </c>
      <c r="D4" s="17" t="s">
        <v>25</v>
      </c>
      <c r="G4" s="234" t="s">
        <v>688</v>
      </c>
      <c r="H4" s="235"/>
      <c r="I4"/>
      <c r="J4" s="27" t="s">
        <v>26</v>
      </c>
      <c r="K4" s="24"/>
      <c r="L4" s="25"/>
      <c r="M4" s="86"/>
      <c r="N4" s="163"/>
      <c r="Q4" s="10"/>
      <c r="R4" s="10"/>
    </row>
    <row r="5" spans="1:27" ht="15.6" customHeight="1" x14ac:dyDescent="0.35">
      <c r="B5" s="138" t="s">
        <v>27</v>
      </c>
      <c r="C5" s="128">
        <f>SUM(N14:N88)</f>
        <v>50</v>
      </c>
      <c r="D5" s="129" t="s">
        <v>28</v>
      </c>
      <c r="G5" s="234" t="s">
        <v>682</v>
      </c>
      <c r="H5" s="235"/>
      <c r="I5"/>
      <c r="J5" s="27" t="s">
        <v>29</v>
      </c>
      <c r="K5" s="24"/>
      <c r="L5" s="25"/>
      <c r="M5" s="86"/>
      <c r="N5" s="163"/>
      <c r="Q5" s="10"/>
      <c r="R5" s="10"/>
    </row>
    <row r="6" spans="1:27" ht="15.6" customHeight="1" thickBot="1" x14ac:dyDescent="0.4">
      <c r="B6" s="138" t="s">
        <v>30</v>
      </c>
      <c r="C6" s="130">
        <f xml:space="preserve"> C4*C5</f>
        <v>44.557823129251702</v>
      </c>
      <c r="D6" s="19" t="s">
        <v>31</v>
      </c>
      <c r="G6" s="236" t="s">
        <v>686</v>
      </c>
      <c r="H6" s="237"/>
      <c r="I6"/>
      <c r="J6" s="27" t="s">
        <v>32</v>
      </c>
      <c r="K6" s="24"/>
      <c r="L6" s="25"/>
      <c r="M6" s="86"/>
      <c r="N6" s="163"/>
      <c r="Q6" s="12"/>
      <c r="R6" s="12"/>
      <c r="S6" s="13"/>
    </row>
    <row r="7" spans="1:27" ht="16.350000000000001" customHeight="1" x14ac:dyDescent="0.35">
      <c r="B7" s="45"/>
      <c r="C7" s="46"/>
      <c r="D7" s="47"/>
      <c r="I7"/>
      <c r="J7" s="48"/>
      <c r="K7" s="14"/>
      <c r="L7" s="49"/>
      <c r="M7" s="87"/>
      <c r="N7" s="87"/>
      <c r="Q7" s="12"/>
      <c r="R7" s="12"/>
      <c r="S7" s="13"/>
    </row>
    <row r="8" spans="1:27" ht="19.350000000000001" customHeight="1" x14ac:dyDescent="0.35">
      <c r="A8" s="136" t="str">
        <f>IF(AND(C4 &gt;= 75%, C5 &gt;= 48, C6 &gt;= 40), J1, "~")</f>
        <v></v>
      </c>
      <c r="B8" s="77" t="str">
        <f>IF(AND(C4 &gt;= 75%, C5 &gt;= 48, C6 &gt;= 40), " Your schedule meets the PAR puzzle requirements (75%/48/40).", "Yikes! At least one PAR puzzle requirement (75%/48/40) is unmet.")</f>
        <v xml:space="preserve"> Your schedule meets the PAR puzzle requirements (75%/48/40).</v>
      </c>
      <c r="C8" s="131"/>
      <c r="D8" s="131"/>
      <c r="E8" s="42"/>
      <c r="F8" s="42"/>
      <c r="G8" s="42"/>
      <c r="H8" s="42"/>
      <c r="I8" s="42"/>
      <c r="J8" s="42"/>
      <c r="K8" s="43"/>
      <c r="L8" s="44"/>
      <c r="M8" s="88"/>
      <c r="N8" s="88"/>
      <c r="Q8" s="12"/>
      <c r="R8" s="12"/>
      <c r="S8" s="13"/>
    </row>
    <row r="9" spans="1:27" ht="19.350000000000001" customHeight="1" x14ac:dyDescent="0.35">
      <c r="A9" s="136" t="str">
        <f xml:space="preserve"> IF(MAX(C107:G164) &gt; 1, "~",J1)</f>
        <v></v>
      </c>
      <c r="B9" s="77" t="str">
        <f>IF(MAX(C107:G164) &gt; 1, " Egad! Two or more courses overlap in this room.", " There are no scheduling conflicts.")</f>
        <v xml:space="preserve"> There are no scheduling conflicts.</v>
      </c>
      <c r="C9" s="131"/>
      <c r="D9" s="131"/>
      <c r="E9" s="131"/>
      <c r="F9" s="131"/>
      <c r="G9" s="131"/>
      <c r="H9" s="131"/>
      <c r="I9" s="42"/>
      <c r="J9" s="42"/>
      <c r="K9" s="42"/>
      <c r="L9" s="42"/>
      <c r="M9" s="89"/>
      <c r="N9" s="89"/>
      <c r="Q9" s="12"/>
      <c r="R9" s="12"/>
      <c r="S9" s="13"/>
    </row>
    <row r="10" spans="1:27" ht="19.350000000000001" customHeight="1" x14ac:dyDescent="0.35">
      <c r="A10" s="136" t="str">
        <f>IF(COUNTIF(O14:O88,"O")=0,J1, "~")</f>
        <v></v>
      </c>
      <c r="B10" s="77" t="str">
        <f xml:space="preserve"> IF(COUNTIF(O14:O88,"O") = 0, " All of the meeting patterns are approved.", CONCATENATE(" Oops! ", TEXT(COUNTIF(O14:O88, "O"), "0"), " meeting pattern", IF(COUNTIF(O14:O88, "O") = 1, "", "s"), " must be re-checked. "))</f>
        <v xml:space="preserve"> All of the meeting patterns are approved.</v>
      </c>
      <c r="C10" s="131"/>
      <c r="D10" s="131"/>
      <c r="E10" s="131"/>
      <c r="F10" s="131"/>
      <c r="G10" s="131"/>
      <c r="H10" s="131"/>
      <c r="I10" s="42"/>
      <c r="J10" s="42"/>
      <c r="K10" s="42"/>
      <c r="L10" s="42"/>
      <c r="M10" s="89"/>
      <c r="N10" s="89"/>
      <c r="O10" s="73"/>
      <c r="Q10" s="12"/>
      <c r="R10" s="12"/>
      <c r="S10" s="13"/>
    </row>
    <row r="11" spans="1:27" ht="19.350000000000001" customHeight="1" x14ac:dyDescent="0.35">
      <c r="A11" s="136" t="str">
        <f>IF(MAX(I14:I88) &lt;= VALUE(TRIM(RIGHT(TRIM(B2),3))),J1, "~")</f>
        <v></v>
      </c>
      <c r="B11" s="77" t="str">
        <f xml:space="preserve"> IF(MAX(I14:I88) &lt;= VALUE(TRIM(RIGHT(TRIM(B2),3))), " All enrollment caps satisfy the room capacity limit.", " Whoa! At least one enrollment cap EXCEEDS the room capacity.")</f>
        <v xml:space="preserve"> All enrollment caps satisfy the room capacity limit.</v>
      </c>
      <c r="C11" s="131"/>
      <c r="D11" s="131"/>
      <c r="E11" s="131"/>
      <c r="F11" s="131"/>
      <c r="G11" s="131"/>
      <c r="H11" s="131"/>
      <c r="I11" s="42"/>
      <c r="J11" s="42"/>
      <c r="K11" s="42"/>
      <c r="L11" s="42"/>
      <c r="M11" s="89"/>
      <c r="N11" s="89"/>
      <c r="Q11" s="12"/>
      <c r="R11" s="12"/>
      <c r="S11" s="13"/>
    </row>
    <row r="12" spans="1:27" ht="14.85" customHeight="1" thickBot="1" x14ac:dyDescent="0.4">
      <c r="I12" s="5"/>
      <c r="J12" s="4"/>
      <c r="K12" s="5"/>
      <c r="L12" s="6"/>
      <c r="O12" s="41"/>
      <c r="Q12" s="12"/>
      <c r="R12" s="12"/>
      <c r="S12" s="13"/>
    </row>
    <row r="13" spans="1:27" ht="53.85" customHeight="1" thickBot="1" x14ac:dyDescent="0.4">
      <c r="B13" s="164" t="s">
        <v>33</v>
      </c>
      <c r="C13" s="165" t="s">
        <v>34</v>
      </c>
      <c r="D13" s="165" t="s">
        <v>35</v>
      </c>
      <c r="E13" s="165" t="s">
        <v>36</v>
      </c>
      <c r="F13" s="165" t="s">
        <v>670</v>
      </c>
      <c r="G13" s="166" t="s">
        <v>665</v>
      </c>
      <c r="H13" s="165" t="s">
        <v>37</v>
      </c>
      <c r="I13" s="165" t="s">
        <v>38</v>
      </c>
      <c r="J13" s="174" t="s">
        <v>39</v>
      </c>
      <c r="K13" s="174" t="s">
        <v>40</v>
      </c>
      <c r="L13" s="174" t="s">
        <v>41</v>
      </c>
      <c r="M13" s="200" t="s">
        <v>685</v>
      </c>
      <c r="N13" s="230" t="s">
        <v>689</v>
      </c>
      <c r="O13" s="167" t="s">
        <v>42</v>
      </c>
      <c r="Q13" s="10"/>
      <c r="R13" s="10"/>
    </row>
    <row r="14" spans="1:27" s="40" customFormat="1" ht="17.100000000000001" customHeight="1" x14ac:dyDescent="0.35">
      <c r="A14" s="50"/>
      <c r="B14" s="97" t="s">
        <v>710</v>
      </c>
      <c r="C14" s="98" t="s">
        <v>694</v>
      </c>
      <c r="D14" s="99">
        <v>456</v>
      </c>
      <c r="E14" s="100" t="s">
        <v>652</v>
      </c>
      <c r="F14" s="100"/>
      <c r="G14" s="100" t="s">
        <v>666</v>
      </c>
      <c r="H14" s="181"/>
      <c r="I14" s="101">
        <v>30</v>
      </c>
      <c r="J14" s="102" t="s">
        <v>43</v>
      </c>
      <c r="K14" s="103">
        <v>0.3125</v>
      </c>
      <c r="L14" s="103">
        <v>0.34722222222222227</v>
      </c>
      <c r="M14" s="132">
        <f>IF(OR(I14 = "", I14 = 0, LEFT(TRIM(F14),1) = "C", LEFT(TRIM(F14),1) = "c"), "", FLOOR((L14 - K14)*1440*LEN(TRIM(J14))/50,1))</f>
        <v>3</v>
      </c>
      <c r="N14" s="132">
        <f>IF(AND(I14&gt;0,G14=""),"Session?",IF(OR(I14="",I14=0,LEFT(TRIM(F14),1)="C",LEFT(TRIM(F14),1)="c"),"",IF(TRIM(G14)="1",M14,IF(TRIM(G14)="5W1",M14/3,IF(TRIM(G14)="5W2",M14/3,IF(TRIM(G14)="5W3",M14/3,IF(TRIM(G14)="8W1",M14/2,IF(TRIM(G14)="8W2",M14/2,"Session??"))))))))</f>
        <v>3</v>
      </c>
      <c r="O14" s="133" t="str">
        <f>IF(AND(I14 &gt; 0, OR(J14 = "", K14 = "", L14 = "")), "O", IF(AND(J14 = "", K14 = "", L14 = ""), "", IF(OR(TRIM(J14) = "S", COUNTIF('PAR Appr Mtgs'!A:A, TRIM(J14) &amp; " " &amp;TRIM(TEXT(K14,"H:MM AM/PM"))&amp; " " &amp; "-" &amp; " " &amp;TRIM(TEXT(L14, "H:MM AM/PM"))) &gt; 0), $J$2, "O")))</f>
        <v>P</v>
      </c>
      <c r="P14" s="51"/>
      <c r="Q14" s="51"/>
      <c r="R14" s="51"/>
      <c r="S14" s="51"/>
      <c r="T14" s="52"/>
      <c r="U14" s="51"/>
      <c r="V14" s="51"/>
      <c r="W14" s="51"/>
      <c r="X14" s="51"/>
      <c r="Y14" s="51"/>
      <c r="Z14" s="51"/>
      <c r="AA14" s="51"/>
    </row>
    <row r="15" spans="1:27" s="40" customFormat="1" ht="17.100000000000001" customHeight="1" thickBot="1" x14ac:dyDescent="0.4">
      <c r="A15" s="50"/>
      <c r="B15" s="176"/>
      <c r="C15" s="191"/>
      <c r="D15" s="192"/>
      <c r="E15" s="179"/>
      <c r="F15" s="179"/>
      <c r="G15" s="179"/>
      <c r="H15" s="183"/>
      <c r="I15" s="193"/>
      <c r="J15" s="180" t="s">
        <v>44</v>
      </c>
      <c r="K15" s="104">
        <v>0.3125</v>
      </c>
      <c r="L15" s="104">
        <v>0.34722222222222227</v>
      </c>
      <c r="M15" s="158" t="str">
        <f>IF(OR(I15 = "", I15 = 0, LEFT(TRIM(F15),1) = "C", LEFT(TRIM(F15),1) = "c"), "", FLOOR((L15 - K15)*1440*LEN(TRIM(J15))/50,1))</f>
        <v/>
      </c>
      <c r="N15" s="158" t="str">
        <f>IF(AND(I15&gt;0,G15=""),"Session?",IF(OR(I15="",I15=0,LEFT(TRIM(F15),1)="C",LEFT(TRIM(F15),1)="c"),"",IF(TRIM(G15)="1",M15,IF(TRIM(G15)="5W1",M15/3,IF(TRIM(G15)="5W2",M15/3,IF(TRIM(G15)="5W3",M15/3,IF(TRIM(G15)="8W1",M15/2,IF(TRIM(G15)="8W2",M15/2,"Session??"))))))))</f>
        <v/>
      </c>
      <c r="O15" s="134" t="str">
        <f>IF(AND(I15 &gt; 0, OR(J15 = "", K15 = "", L15 = "")), "O", IF(AND(J15 = "", K15 = "", L15 = ""), "", IF(OR(TRIM(J15) = "S", COUNTIF('PAR Appr Mtgs'!A:A, TRIM(J15) &amp; " " &amp;TRIM(TEXT(K15,"H:MM AM/PM"))&amp; " " &amp; "-" &amp; " " &amp;TRIM(TEXT(L15, "H:MM AM/PM"))) &gt; 0), $J$2, "O")))</f>
        <v>P</v>
      </c>
      <c r="P15" s="51"/>
      <c r="Q15" s="51"/>
      <c r="R15" s="51"/>
      <c r="S15" s="51"/>
      <c r="T15" s="52"/>
      <c r="U15" s="51"/>
      <c r="V15" s="51"/>
      <c r="W15" s="51"/>
      <c r="X15" s="51"/>
      <c r="Y15" s="51"/>
      <c r="Z15" s="51"/>
      <c r="AA15" s="51"/>
    </row>
    <row r="16" spans="1:27" s="40" customFormat="1" ht="17.100000000000001" customHeight="1" x14ac:dyDescent="0.35">
      <c r="A16" s="50"/>
      <c r="B16" s="97" t="s">
        <v>711</v>
      </c>
      <c r="C16" s="105" t="s">
        <v>694</v>
      </c>
      <c r="D16" s="106">
        <v>411</v>
      </c>
      <c r="E16" s="100" t="s">
        <v>653</v>
      </c>
      <c r="F16" s="100"/>
      <c r="G16" s="100" t="s">
        <v>666</v>
      </c>
      <c r="H16" s="181"/>
      <c r="I16" s="107">
        <v>30</v>
      </c>
      <c r="J16" s="102" t="s">
        <v>43</v>
      </c>
      <c r="K16" s="103">
        <v>0.35416666666666669</v>
      </c>
      <c r="L16" s="103">
        <v>0.3888888888888889</v>
      </c>
      <c r="M16" s="132">
        <f t="shared" ref="M16:M54" si="0">IF(OR(I16 = "", I16 = 0, LEFT(TRIM(F16),1) = "C", LEFT(TRIM(F16),1) = "c"), "", FLOOR((L16 - K16)*1440*LEN(TRIM(J16))/50,1))</f>
        <v>3</v>
      </c>
      <c r="N16" s="132">
        <f t="shared" ref="N16:N78" si="1">IF(AND(I16&gt;0,G16=""),"Session?",IF(OR(I16="",I16=0,LEFT(TRIM(F16),1)="C",LEFT(TRIM(F16),1)="c"),"",IF(TRIM(G16)="1",M16,IF(TRIM(G16)="5W1",M16/3,IF(TRIM(G16)="5W2",M16/3,IF(TRIM(G16)="5W3",M16/3,IF(TRIM(G16)="8W1",M16/2,IF(TRIM(G16)="8W2",M16/2,"Session??"))))))))</f>
        <v>3</v>
      </c>
      <c r="O16" s="133" t="str">
        <f>IF(AND(I16 &gt; 0, OR(J16 = "", K16 = "", L16 = "")), "O", IF(AND(J16 = "", K16 = "", L16 = ""), "", IF(OR(TRIM(J16) = "S", COUNTIF('PAR Appr Mtgs'!A:A, TRIM(J16) &amp; " " &amp;TRIM(TEXT(K16,"H:MM AM/PM"))&amp; " " &amp; "-" &amp; " " &amp;TRIM(TEXT(L16, "H:MM AM/PM"))) &gt; 0), $J$2, "O")))</f>
        <v>P</v>
      </c>
      <c r="P16" s="51"/>
      <c r="Q16" s="51"/>
      <c r="R16" s="51"/>
      <c r="S16" s="51"/>
      <c r="T16" s="52"/>
      <c r="U16" s="51"/>
      <c r="V16" s="51"/>
      <c r="W16" s="51"/>
      <c r="X16" s="51"/>
      <c r="Y16" s="51"/>
      <c r="Z16" s="51"/>
      <c r="AA16" s="51"/>
    </row>
    <row r="17" spans="1:27" s="40" customFormat="1" ht="17.100000000000001" customHeight="1" thickBot="1" x14ac:dyDescent="0.4">
      <c r="A17" s="50"/>
      <c r="B17" s="176"/>
      <c r="C17" s="177"/>
      <c r="D17" s="178"/>
      <c r="E17" s="179"/>
      <c r="F17" s="179"/>
      <c r="G17" s="179"/>
      <c r="H17" s="183"/>
      <c r="I17" s="108"/>
      <c r="J17" s="180" t="s">
        <v>44</v>
      </c>
      <c r="K17" s="104">
        <v>0.35416666666666669</v>
      </c>
      <c r="L17" s="104">
        <v>0.3888888888888889</v>
      </c>
      <c r="M17" s="158" t="str">
        <f t="shared" si="0"/>
        <v/>
      </c>
      <c r="N17" s="158" t="str">
        <f t="shared" si="1"/>
        <v/>
      </c>
      <c r="O17" s="134" t="str">
        <f>IF(AND(I17 &gt; 0, OR(J17 = "", K17 = "", L17 = "")), "O", IF(AND(J17 = "", K17 = "", L17 = ""), "", IF(OR(TRIM(J17) = "S", COUNTIF('PAR Appr Mtgs'!A:A, TRIM(J17) &amp; " " &amp;TRIM(TEXT(K17,"H:MM AM/PM"))&amp; " " &amp; "-" &amp; " " &amp;TRIM(TEXT(L17, "H:MM AM/PM"))) &gt; 0), $J$2, "O")))</f>
        <v>P</v>
      </c>
      <c r="P17" s="51"/>
      <c r="Q17" s="51"/>
      <c r="R17" s="51"/>
      <c r="S17" s="51"/>
      <c r="T17" s="52"/>
      <c r="U17" s="51"/>
      <c r="V17" s="51"/>
      <c r="W17" s="51"/>
      <c r="X17" s="51"/>
      <c r="Y17" s="51"/>
      <c r="Z17" s="51"/>
      <c r="AA17" s="51"/>
    </row>
    <row r="18" spans="1:27" s="40" customFormat="1" ht="17.100000000000001" customHeight="1" x14ac:dyDescent="0.35">
      <c r="A18" s="50"/>
      <c r="B18" s="97" t="s">
        <v>712</v>
      </c>
      <c r="C18" s="105" t="s">
        <v>684</v>
      </c>
      <c r="D18" s="106">
        <v>234</v>
      </c>
      <c r="E18" s="100" t="s">
        <v>649</v>
      </c>
      <c r="F18" s="100"/>
      <c r="G18" s="100" t="s">
        <v>666</v>
      </c>
      <c r="H18" s="181"/>
      <c r="I18" s="107">
        <v>30</v>
      </c>
      <c r="J18" s="102" t="s">
        <v>43</v>
      </c>
      <c r="K18" s="103">
        <v>0.39583333333333331</v>
      </c>
      <c r="L18" s="103">
        <v>0.43055555555555558</v>
      </c>
      <c r="M18" s="132">
        <f t="shared" si="0"/>
        <v>3</v>
      </c>
      <c r="N18" s="132">
        <f t="shared" si="1"/>
        <v>3</v>
      </c>
      <c r="O18" s="133" t="str">
        <f>IF(AND(I18 &gt; 0, OR(J18 = "", K18 = "", L18 = "")), "O", IF(AND(J18 = "", K18 = "", L18 = ""), "", IF(OR(TRIM(J18) = "S", COUNTIF('PAR Appr Mtgs'!A:A, TRIM(J18) &amp; " " &amp;TRIM(TEXT(K18,"H:MM AM/PM"))&amp; " " &amp; "-" &amp; " " &amp;TRIM(TEXT(L18, "H:MM AM/PM"))) &gt; 0), $J$2, "O")))</f>
        <v>P</v>
      </c>
      <c r="P18" s="51"/>
      <c r="Q18" s="51"/>
      <c r="R18" s="51"/>
      <c r="S18" s="51"/>
      <c r="T18" s="52"/>
      <c r="U18" s="51"/>
      <c r="V18" s="51"/>
      <c r="W18" s="51"/>
      <c r="X18" s="51"/>
      <c r="Y18" s="51"/>
      <c r="Z18" s="51"/>
      <c r="AA18" s="51"/>
    </row>
    <row r="19" spans="1:27" s="40" customFormat="1" ht="17.100000000000001" customHeight="1" thickBot="1" x14ac:dyDescent="0.4">
      <c r="A19" s="50"/>
      <c r="B19" s="176"/>
      <c r="C19" s="177"/>
      <c r="D19" s="178"/>
      <c r="E19" s="179"/>
      <c r="F19" s="179"/>
      <c r="G19" s="179"/>
      <c r="H19" s="183"/>
      <c r="I19" s="108"/>
      <c r="J19" s="180" t="s">
        <v>44</v>
      </c>
      <c r="K19" s="104">
        <v>0.39583333333333331</v>
      </c>
      <c r="L19" s="104">
        <v>0.43055555555555558</v>
      </c>
      <c r="M19" s="158" t="str">
        <f t="shared" si="0"/>
        <v/>
      </c>
      <c r="N19" s="158" t="str">
        <f t="shared" si="1"/>
        <v/>
      </c>
      <c r="O19" s="134" t="str">
        <f>IF(AND(I19 &gt; 0, OR(J19 = "", K19 = "", L19 = "")), "O", IF(AND(J19 = "", K19 = "", L19 = ""), "", IF(OR(TRIM(J19) = "S", COUNTIF('PAR Appr Mtgs'!A:A, TRIM(J19) &amp; " " &amp;TRIM(TEXT(K19,"H:MM AM/PM"))&amp; " " &amp; "-" &amp; " " &amp;TRIM(TEXT(L19, "H:MM AM/PM"))) &gt; 0), $J$2, "O")))</f>
        <v>P</v>
      </c>
      <c r="P19" s="51"/>
      <c r="Q19" s="51"/>
      <c r="R19" s="51"/>
      <c r="S19" s="51"/>
      <c r="T19" s="52"/>
      <c r="U19" s="51"/>
      <c r="V19" s="51"/>
      <c r="W19" s="51"/>
      <c r="X19" s="51"/>
      <c r="Y19" s="51"/>
      <c r="Z19" s="51"/>
      <c r="AA19" s="51"/>
    </row>
    <row r="20" spans="1:27" s="40" customFormat="1" ht="17.100000000000001" customHeight="1" x14ac:dyDescent="0.35">
      <c r="A20" s="50"/>
      <c r="B20" s="97" t="s">
        <v>713</v>
      </c>
      <c r="C20" s="98" t="s">
        <v>684</v>
      </c>
      <c r="D20" s="109">
        <v>100</v>
      </c>
      <c r="E20" s="100" t="s">
        <v>709</v>
      </c>
      <c r="F20" s="100"/>
      <c r="G20" s="100" t="s">
        <v>666</v>
      </c>
      <c r="H20" s="181"/>
      <c r="I20" s="110">
        <v>30</v>
      </c>
      <c r="J20" s="102" t="s">
        <v>43</v>
      </c>
      <c r="K20" s="103">
        <v>0.4375</v>
      </c>
      <c r="L20" s="103">
        <v>0.47222222222222227</v>
      </c>
      <c r="M20" s="132">
        <f t="shared" si="0"/>
        <v>3</v>
      </c>
      <c r="N20" s="132">
        <f>IF(AND(I20&gt;0,G20=""),"Session?",IF(OR(I20="",I20=0,LEFT(TRIM(F20),1)="C",LEFT(TRIM(F20),1)="c"),"",IF(TRIM(G20)="1",M20,IF(TRIM(G20)="5W1",M20/3,IF(TRIM(G20)="5W2",M20/3,IF(TRIM(G20)="5W3",M20/3,IF(TRIM(G20)="8W1",M20/2,IF(TRIM(G20)="8W2",M20/2,"Session??"))))))))</f>
        <v>3</v>
      </c>
      <c r="O20" s="133" t="str">
        <f>IF(AND(I20 &gt; 0, OR(J20 = "", K20 = "", L20 = "")), "O", IF(AND(J20 = "", K20 = "", L20 = ""), "", IF(OR(TRIM(J20) = "S", COUNTIF('PAR Appr Mtgs'!A:A, TRIM(J20) &amp; " " &amp;TRIM(TEXT(K20,"H:MM AM/PM"))&amp; " " &amp; "-" &amp; " " &amp;TRIM(TEXT(L20, "H:MM AM/PM"))) &gt; 0), $J$2, "O")))</f>
        <v>P</v>
      </c>
      <c r="P20" s="51"/>
      <c r="Q20" s="51"/>
      <c r="R20" s="51"/>
      <c r="S20" s="51"/>
      <c r="T20" s="52"/>
      <c r="U20" s="51"/>
      <c r="V20" s="51"/>
      <c r="W20" s="51"/>
      <c r="X20" s="51"/>
      <c r="Y20" s="51"/>
      <c r="Z20" s="51"/>
      <c r="AA20" s="51"/>
    </row>
    <row r="21" spans="1:27" s="40" customFormat="1" ht="17.100000000000001" customHeight="1" thickBot="1" x14ac:dyDescent="0.4">
      <c r="A21" s="50"/>
      <c r="B21" s="176"/>
      <c r="C21" s="191"/>
      <c r="D21" s="207"/>
      <c r="E21" s="179"/>
      <c r="F21" s="179"/>
      <c r="G21" s="179"/>
      <c r="H21" s="183"/>
      <c r="I21" s="208"/>
      <c r="J21" s="180" t="s">
        <v>44</v>
      </c>
      <c r="K21" s="104">
        <v>0.4375</v>
      </c>
      <c r="L21" s="104">
        <v>0.47222222222222227</v>
      </c>
      <c r="M21" s="158" t="str">
        <f t="shared" si="0"/>
        <v/>
      </c>
      <c r="N21" s="158" t="str">
        <f t="shared" si="1"/>
        <v/>
      </c>
      <c r="O21" s="134" t="str">
        <f>IF(AND(I21 &gt; 0, OR(J21 = "", K21 = "", L21 = "")), "O", IF(AND(J21 = "", K21 = "", L21 = ""), "", IF(OR(TRIM(J21) = "S", COUNTIF('PAR Appr Mtgs'!A:A, TRIM(J21) &amp; " " &amp;TRIM(TEXT(K21,"H:MM AM/PM"))&amp; " " &amp; "-" &amp; " " &amp;TRIM(TEXT(L21, "H:MM AM/PM"))) &gt; 0), $J$2, "O")))</f>
        <v>P</v>
      </c>
      <c r="P21" s="51"/>
      <c r="Q21" s="51"/>
      <c r="R21" s="51"/>
      <c r="S21" s="51"/>
      <c r="T21" s="52"/>
      <c r="U21" s="51"/>
      <c r="V21" s="51"/>
      <c r="W21" s="51"/>
      <c r="X21" s="51"/>
      <c r="Y21" s="51"/>
      <c r="Z21" s="51"/>
      <c r="AA21" s="51"/>
    </row>
    <row r="22" spans="1:27" s="40" customFormat="1" ht="17.100000000000001" customHeight="1" x14ac:dyDescent="0.35">
      <c r="A22" s="50"/>
      <c r="B22" s="97"/>
      <c r="C22" s="98"/>
      <c r="D22" s="111"/>
      <c r="E22" s="100"/>
      <c r="F22" s="100"/>
      <c r="G22" s="100"/>
      <c r="H22" s="181"/>
      <c r="I22" s="112"/>
      <c r="J22" s="102" t="s">
        <v>43</v>
      </c>
      <c r="K22" s="103">
        <v>0.47916666666666669</v>
      </c>
      <c r="L22" s="103">
        <v>0.51388888888888895</v>
      </c>
      <c r="M22" s="132" t="str">
        <f t="shared" si="0"/>
        <v/>
      </c>
      <c r="N22" s="132" t="str">
        <f>IF(AND(I22&gt;0,G22=""),"Session?",IF(OR(I22="",I22=0,LEFT(TRIM(F22),1)="C",LEFT(TRIM(F22),1)="c"),"",IF(TRIM(G22)="1",M22,IF(TRIM(G22)="5W1",M22/3,IF(TRIM(G22)="5W2",M22/3,IF(TRIM(G22)="5W3",M22/3,IF(TRIM(G22)="8W1",M22/2,IF(TRIM(G22)="8W2",M22/2,"Session??"))))))))</f>
        <v/>
      </c>
      <c r="O22" s="133" t="str">
        <f>IF(AND(I22 &gt; 0, OR(J22 = "", K22 = "", L22 = "")), "O", IF(AND(J22 = "", K22 = "", L22 = ""), "", IF(OR(TRIM(J22) = "S", COUNTIF('PAR Appr Mtgs'!A:A, TRIM(J22) &amp; " " &amp;TRIM(TEXT(K22,"H:MM AM/PM"))&amp; " " &amp; "-" &amp; " " &amp;TRIM(TEXT(L22, "H:MM AM/PM"))) &gt; 0), $J$2, "O")))</f>
        <v>P</v>
      </c>
      <c r="P22" s="51"/>
      <c r="Q22" s="51"/>
      <c r="R22" s="51"/>
      <c r="S22" s="51"/>
      <c r="T22" s="52"/>
      <c r="U22" s="51"/>
      <c r="V22" s="51"/>
      <c r="W22" s="51"/>
      <c r="X22" s="51"/>
      <c r="Y22" s="51"/>
      <c r="Z22" s="51"/>
      <c r="AA22" s="51"/>
    </row>
    <row r="23" spans="1:27" s="40" customFormat="1" ht="17.100000000000001" customHeight="1" thickBot="1" x14ac:dyDescent="0.4">
      <c r="A23" s="50"/>
      <c r="B23" s="176"/>
      <c r="C23" s="191"/>
      <c r="D23" s="209"/>
      <c r="E23" s="179"/>
      <c r="F23" s="179"/>
      <c r="G23" s="179"/>
      <c r="H23" s="183"/>
      <c r="I23" s="210"/>
      <c r="J23" s="180" t="s">
        <v>44</v>
      </c>
      <c r="K23" s="104">
        <v>0.47916666666666669</v>
      </c>
      <c r="L23" s="104">
        <v>0.51388888888888895</v>
      </c>
      <c r="M23" s="158" t="str">
        <f t="shared" si="0"/>
        <v/>
      </c>
      <c r="N23" s="158" t="str">
        <f t="shared" si="1"/>
        <v/>
      </c>
      <c r="O23" s="134" t="str">
        <f>IF(AND(I23 &gt; 0, OR(J23 = "", K23 = "", L23 = "")), "O", IF(AND(J23 = "", K23 = "", L23 = ""), "", IF(OR(TRIM(J23) = "S", COUNTIF('PAR Appr Mtgs'!A:A, TRIM(J23) &amp; " " &amp;TRIM(TEXT(K23,"H:MM AM/PM"))&amp; " " &amp; "-" &amp; " " &amp;TRIM(TEXT(L23, "H:MM AM/PM"))) &gt; 0), $J$2, "O")))</f>
        <v>P</v>
      </c>
      <c r="P23" s="51"/>
      <c r="Q23" s="51"/>
      <c r="R23" s="51"/>
      <c r="S23" s="51"/>
      <c r="T23" s="52"/>
      <c r="U23" s="51"/>
      <c r="V23" s="51"/>
      <c r="W23" s="51"/>
      <c r="X23" s="51"/>
      <c r="Y23" s="51"/>
      <c r="Z23" s="51"/>
      <c r="AA23" s="51"/>
    </row>
    <row r="24" spans="1:27" s="40" customFormat="1" ht="17.100000000000001" customHeight="1" x14ac:dyDescent="0.35">
      <c r="A24" s="50"/>
      <c r="B24" s="97"/>
      <c r="C24" s="98"/>
      <c r="D24" s="109"/>
      <c r="E24" s="100"/>
      <c r="F24" s="100"/>
      <c r="G24" s="100"/>
      <c r="H24" s="181"/>
      <c r="I24" s="110"/>
      <c r="J24" s="102" t="s">
        <v>43</v>
      </c>
      <c r="K24" s="103">
        <v>0.52083333333333337</v>
      </c>
      <c r="L24" s="103">
        <v>0.55555555555555558</v>
      </c>
      <c r="M24" s="132" t="str">
        <f t="shared" si="0"/>
        <v/>
      </c>
      <c r="N24" s="132" t="str">
        <f t="shared" si="1"/>
        <v/>
      </c>
      <c r="O24" s="133" t="str">
        <f>IF(AND(I24 &gt; 0, OR(J24 = "", K24 = "", L24 = "")), "O", IF(AND(J24 = "", K24 = "", L24 = ""), "", IF(OR(TRIM(J24) = "S", COUNTIF('PAR Appr Mtgs'!A:A, TRIM(J24) &amp; " " &amp;TRIM(TEXT(K24,"H:MM AM/PM"))&amp; " " &amp; "-" &amp; " " &amp;TRIM(TEXT(L24, "H:MM AM/PM"))) &gt; 0), $J$2, "O")))</f>
        <v>P</v>
      </c>
      <c r="P24" s="51"/>
      <c r="Q24" s="51"/>
      <c r="R24" s="51"/>
      <c r="S24" s="51"/>
      <c r="T24" s="52"/>
      <c r="U24" s="51"/>
      <c r="V24" s="51"/>
      <c r="W24" s="51"/>
      <c r="X24" s="51"/>
      <c r="Y24" s="51"/>
      <c r="Z24" s="51"/>
      <c r="AA24" s="51"/>
    </row>
    <row r="25" spans="1:27" s="40" customFormat="1" ht="17.100000000000001" customHeight="1" thickBot="1" x14ac:dyDescent="0.4">
      <c r="A25" s="50"/>
      <c r="B25" s="176"/>
      <c r="C25" s="191"/>
      <c r="D25" s="207"/>
      <c r="E25" s="179"/>
      <c r="F25" s="179"/>
      <c r="G25" s="179"/>
      <c r="H25" s="183"/>
      <c r="I25" s="208"/>
      <c r="J25" s="180" t="s">
        <v>44</v>
      </c>
      <c r="K25" s="104">
        <v>0.52083333333333337</v>
      </c>
      <c r="L25" s="104">
        <v>0.55555555555555558</v>
      </c>
      <c r="M25" s="158" t="str">
        <f t="shared" si="0"/>
        <v/>
      </c>
      <c r="N25" s="158" t="str">
        <f t="shared" si="1"/>
        <v/>
      </c>
      <c r="O25" s="134" t="str">
        <f>IF(AND(I25 &gt; 0, OR(J25 = "", K25 = "", L25 = "")), "O", IF(AND(J25 = "", K25 = "", L25 = ""), "", IF(OR(TRIM(J25) = "S", COUNTIF('PAR Appr Mtgs'!A:A, TRIM(J25) &amp; " " &amp;TRIM(TEXT(K25,"H:MM AM/PM"))&amp; " " &amp; "-" &amp; " " &amp;TRIM(TEXT(L25, "H:MM AM/PM"))) &gt; 0), $J$2, "O")))</f>
        <v>P</v>
      </c>
      <c r="P25" s="51"/>
      <c r="Q25" s="51"/>
      <c r="R25" s="51"/>
      <c r="S25" s="51"/>
      <c r="T25" s="52"/>
      <c r="U25" s="51"/>
      <c r="V25" s="51"/>
      <c r="W25" s="51"/>
      <c r="X25" s="51"/>
      <c r="Y25" s="51"/>
      <c r="Z25" s="51"/>
      <c r="AA25" s="51"/>
    </row>
    <row r="26" spans="1:27" s="40" customFormat="1" ht="17.100000000000001" customHeight="1" x14ac:dyDescent="0.35">
      <c r="A26" s="50"/>
      <c r="B26" s="97"/>
      <c r="C26" s="98"/>
      <c r="D26" s="109"/>
      <c r="E26" s="100"/>
      <c r="F26" s="100"/>
      <c r="G26" s="100"/>
      <c r="H26" s="181"/>
      <c r="I26" s="110"/>
      <c r="J26" s="113" t="s">
        <v>43</v>
      </c>
      <c r="K26" s="103">
        <v>0.5625</v>
      </c>
      <c r="L26" s="103">
        <v>0.59722222222222221</v>
      </c>
      <c r="M26" s="132" t="str">
        <f t="shared" si="0"/>
        <v/>
      </c>
      <c r="N26" s="132" t="str">
        <f t="shared" si="1"/>
        <v/>
      </c>
      <c r="O26" s="133" t="str">
        <f>IF(AND(I26 &gt; 0, OR(J26 = "", K26 = "", L26 = "")), "O", IF(AND(J26 = "", K26 = "", L26 = ""), "", IF(OR(TRIM(J26) = "S", COUNTIF('PAR Appr Mtgs'!A:A, TRIM(J26) &amp; " " &amp;TRIM(TEXT(K26,"H:MM AM/PM"))&amp; " " &amp; "-" &amp; " " &amp;TRIM(TEXT(L26, "H:MM AM/PM"))) &gt; 0), $J$2, "O")))</f>
        <v>P</v>
      </c>
      <c r="P26" s="51"/>
      <c r="Q26" s="51"/>
      <c r="R26" s="51"/>
      <c r="S26" s="51"/>
      <c r="T26" s="52"/>
      <c r="U26" s="51"/>
      <c r="V26" s="51"/>
      <c r="W26" s="51"/>
      <c r="X26" s="51"/>
      <c r="Y26" s="51"/>
      <c r="Z26" s="51"/>
      <c r="AA26" s="51"/>
    </row>
    <row r="27" spans="1:27" s="40" customFormat="1" ht="17.100000000000001" customHeight="1" thickBot="1" x14ac:dyDescent="0.4">
      <c r="A27" s="50"/>
      <c r="B27" s="176"/>
      <c r="C27" s="191"/>
      <c r="D27" s="207"/>
      <c r="E27" s="179"/>
      <c r="F27" s="179"/>
      <c r="G27" s="179"/>
      <c r="H27" s="183"/>
      <c r="I27" s="208"/>
      <c r="J27" s="180" t="s">
        <v>44</v>
      </c>
      <c r="K27" s="104">
        <v>0.5625</v>
      </c>
      <c r="L27" s="104">
        <v>0.59722222222222221</v>
      </c>
      <c r="M27" s="158" t="str">
        <f t="shared" si="0"/>
        <v/>
      </c>
      <c r="N27" s="158" t="str">
        <f t="shared" si="1"/>
        <v/>
      </c>
      <c r="O27" s="134" t="str">
        <f>IF(AND(I27 &gt; 0, OR(J27 = "", K27 = "", L27 = "")), "O", IF(AND(J27 = "", K27 = "", L27 = ""), "", IF(OR(TRIM(J27) = "S", COUNTIF('PAR Appr Mtgs'!A:A, TRIM(J27) &amp; " " &amp;TRIM(TEXT(K27,"H:MM AM/PM"))&amp; " " &amp; "-" &amp; " " &amp;TRIM(TEXT(L27, "H:MM AM/PM"))) &gt; 0), $J$2, "O")))</f>
        <v>P</v>
      </c>
      <c r="P27" s="51"/>
      <c r="Q27" s="51"/>
      <c r="R27" s="51"/>
      <c r="S27" s="51"/>
      <c r="T27" s="52"/>
      <c r="U27" s="51"/>
      <c r="V27" s="51"/>
      <c r="W27" s="51"/>
      <c r="X27" s="51"/>
      <c r="Y27" s="51"/>
      <c r="Z27" s="51"/>
      <c r="AA27" s="51"/>
    </row>
    <row r="28" spans="1:27" s="40" customFormat="1" ht="17.100000000000001" customHeight="1" x14ac:dyDescent="0.35">
      <c r="A28" s="50"/>
      <c r="B28" s="120"/>
      <c r="C28" s="121"/>
      <c r="D28" s="121"/>
      <c r="E28" s="114"/>
      <c r="F28" s="114"/>
      <c r="G28" s="114"/>
      <c r="H28" s="184"/>
      <c r="I28" s="122"/>
      <c r="J28" s="123" t="s">
        <v>44</v>
      </c>
      <c r="K28" s="103">
        <v>0.60416666666666663</v>
      </c>
      <c r="L28" s="103">
        <v>0.65625</v>
      </c>
      <c r="M28" s="132" t="str">
        <f t="shared" si="0"/>
        <v/>
      </c>
      <c r="N28" s="132" t="str">
        <f t="shared" si="1"/>
        <v/>
      </c>
      <c r="O28" s="133" t="str">
        <f>IF(AND(I28 &gt; 0, OR(J28 = "", K28 = "", L28 = "")), "O", IF(AND(J28 = "", K28 = "", L28 = ""), "", IF(OR(TRIM(J28) = "S", COUNTIF('PAR Appr Mtgs'!A:A, TRIM(J28) &amp; " " &amp;TRIM(TEXT(K28,"H:MM AM/PM"))&amp; " " &amp; "-" &amp; " " &amp;TRIM(TEXT(L28, "H:MM AM/PM"))) &gt; 0), $J$2, "O")))</f>
        <v>P</v>
      </c>
      <c r="P28" s="51"/>
      <c r="Q28" s="51"/>
      <c r="R28" s="51"/>
      <c r="S28" s="51"/>
      <c r="T28" s="52"/>
      <c r="U28" s="51"/>
      <c r="V28" s="51"/>
      <c r="W28" s="51"/>
      <c r="X28" s="51"/>
      <c r="Y28" s="51"/>
      <c r="Z28" s="51"/>
      <c r="AA28" s="51"/>
    </row>
    <row r="29" spans="1:27" s="40" customFormat="1" ht="17.100000000000001" customHeight="1" thickBot="1" x14ac:dyDescent="0.4">
      <c r="A29" s="50"/>
      <c r="B29" s="118"/>
      <c r="C29" s="211"/>
      <c r="D29" s="211"/>
      <c r="E29" s="119"/>
      <c r="F29" s="119"/>
      <c r="G29" s="119"/>
      <c r="H29" s="187"/>
      <c r="I29" s="212"/>
      <c r="J29" s="213" t="s">
        <v>44</v>
      </c>
      <c r="K29" s="104">
        <v>0.60416666666666663</v>
      </c>
      <c r="L29" s="104">
        <v>0.63888888888888895</v>
      </c>
      <c r="M29" s="158" t="str">
        <f t="shared" si="0"/>
        <v/>
      </c>
      <c r="N29" s="158" t="str">
        <f t="shared" si="1"/>
        <v/>
      </c>
      <c r="O29" s="134" t="str">
        <f>IF(AND(I29 &gt; 0, OR(J29 = "", K29 = "", L29 = "")), "O", IF(AND(J29 = "", K29 = "", L29 = ""), "", IF(OR(TRIM(J29) = "S", COUNTIF('PAR Appr Mtgs'!A:A, TRIM(J29) &amp; " " &amp;TRIM(TEXT(K29,"H:MM AM/PM"))&amp; " " &amp; "-" &amp; " " &amp;TRIM(TEXT(L29, "H:MM AM/PM"))) &gt; 0), $J$2, "O")))</f>
        <v>P</v>
      </c>
      <c r="P29" s="51"/>
      <c r="Q29" s="51"/>
      <c r="R29" s="51"/>
      <c r="S29" s="51"/>
      <c r="T29" s="52"/>
      <c r="U29" s="51"/>
      <c r="V29" s="51"/>
      <c r="W29" s="51"/>
      <c r="X29" s="51"/>
      <c r="Y29" s="51"/>
      <c r="Z29" s="51"/>
      <c r="AA29" s="51"/>
    </row>
    <row r="30" spans="1:27" s="40" customFormat="1" ht="17.100000000000001" customHeight="1" x14ac:dyDescent="0.35">
      <c r="A30" s="50"/>
      <c r="B30" s="120"/>
      <c r="C30" s="121"/>
      <c r="D30" s="121"/>
      <c r="E30" s="114"/>
      <c r="F30" s="114"/>
      <c r="G30" s="114"/>
      <c r="H30" s="184"/>
      <c r="I30" s="122"/>
      <c r="J30" s="123" t="s">
        <v>44</v>
      </c>
      <c r="K30" s="103">
        <v>0.64583333333333337</v>
      </c>
      <c r="L30" s="103">
        <v>0.68055555555555547</v>
      </c>
      <c r="M30" s="132" t="str">
        <f t="shared" si="0"/>
        <v/>
      </c>
      <c r="N30" s="132" t="str">
        <f t="shared" si="1"/>
        <v/>
      </c>
      <c r="O30" s="133" t="str">
        <f>IF(AND(I30 &gt; 0, OR(J30 = "", K30 = "", L30 = "")), "O", IF(AND(J30 = "", K30 = "", L30 = ""), "", IF(OR(TRIM(J30) = "S", COUNTIF('PAR Appr Mtgs'!A:A, TRIM(J30) &amp; " " &amp;TRIM(TEXT(K30,"H:MM AM/PM"))&amp; " " &amp; "-" &amp; " " &amp;TRIM(TEXT(L30, "H:MM AM/PM"))) &gt; 0), $J$2, "O")))</f>
        <v>P</v>
      </c>
      <c r="P30" s="51"/>
      <c r="Q30" s="51"/>
      <c r="R30" s="51"/>
      <c r="S30" s="51"/>
      <c r="T30" s="52"/>
      <c r="U30" s="51"/>
      <c r="V30" s="51"/>
      <c r="W30" s="51"/>
      <c r="X30" s="51"/>
      <c r="Y30" s="51"/>
      <c r="Z30" s="51"/>
      <c r="AA30" s="51"/>
    </row>
    <row r="31" spans="1:27" s="40" customFormat="1" ht="17.100000000000001" customHeight="1" x14ac:dyDescent="0.35">
      <c r="A31" s="50"/>
      <c r="B31" s="124"/>
      <c r="C31" s="9"/>
      <c r="D31" s="53"/>
      <c r="E31" s="53"/>
      <c r="F31" s="53"/>
      <c r="G31" s="53"/>
      <c r="H31" s="186"/>
      <c r="I31" s="56"/>
      <c r="J31" s="57" t="s">
        <v>44</v>
      </c>
      <c r="K31" s="55">
        <v>0.66666666666666663</v>
      </c>
      <c r="L31" s="55">
        <v>0.71875</v>
      </c>
      <c r="M31" s="157" t="str">
        <f t="shared" si="0"/>
        <v/>
      </c>
      <c r="N31" s="157" t="str">
        <f t="shared" si="1"/>
        <v/>
      </c>
      <c r="O31" s="135" t="str">
        <f>IF(AND(I31 &gt; 0, OR(J31 = "", K31 = "", L31 = "")), "O", IF(AND(J31 = "", K31 = "", L31 = ""), "", IF(OR(TRIM(J31) = "S", COUNTIF('PAR Appr Mtgs'!A:A, TRIM(J31) &amp; " " &amp;TRIM(TEXT(K31,"H:MM AM/PM"))&amp; " " &amp; "-" &amp; " " &amp;TRIM(TEXT(L31, "H:MM AM/PM"))) &gt; 0), $J$2, "O")))</f>
        <v>P</v>
      </c>
      <c r="P31" s="51"/>
      <c r="Q31" s="51"/>
      <c r="R31" s="51"/>
      <c r="S31" s="51"/>
      <c r="T31" s="52"/>
      <c r="U31" s="51"/>
      <c r="V31" s="51"/>
      <c r="W31" s="51"/>
      <c r="X31" s="51"/>
      <c r="Y31" s="51"/>
      <c r="Z31" s="51"/>
      <c r="AA31" s="51"/>
    </row>
    <row r="32" spans="1:27" s="40" customFormat="1" ht="17.100000000000001" customHeight="1" x14ac:dyDescent="0.35">
      <c r="A32" s="50"/>
      <c r="B32" s="124"/>
      <c r="C32" s="9"/>
      <c r="D32" s="53"/>
      <c r="E32" s="53"/>
      <c r="F32" s="53"/>
      <c r="G32" s="53"/>
      <c r="H32" s="186"/>
      <c r="I32" s="56"/>
      <c r="J32" s="57" t="s">
        <v>44</v>
      </c>
      <c r="K32" s="55">
        <v>0.6875</v>
      </c>
      <c r="L32" s="55">
        <v>0.72222222222222221</v>
      </c>
      <c r="M32" s="157" t="str">
        <f t="shared" si="0"/>
        <v/>
      </c>
      <c r="N32" s="157" t="str">
        <f t="shared" si="1"/>
        <v/>
      </c>
      <c r="O32" s="135" t="str">
        <f>IF(AND(I32 &gt; 0, OR(J32 = "", K32 = "", L32 = "")), "O", IF(AND(J32 = "", K32 = "", L32 = ""), "", IF(OR(TRIM(J32) = "S", COUNTIF('PAR Appr Mtgs'!A:A, TRIM(J32) &amp; " " &amp;TRIM(TEXT(K32,"H:MM AM/PM"))&amp; " " &amp; "-" &amp; " " &amp;TRIM(TEXT(L32, "H:MM AM/PM"))) &gt; 0), $J$2, "O")))</f>
        <v>P</v>
      </c>
      <c r="P32" s="51"/>
      <c r="Q32" s="51"/>
      <c r="R32" s="51"/>
      <c r="S32" s="51"/>
      <c r="T32" s="52"/>
      <c r="U32" s="51"/>
      <c r="V32" s="51"/>
      <c r="W32" s="51"/>
      <c r="X32" s="51"/>
      <c r="Y32" s="51"/>
      <c r="Z32" s="51"/>
      <c r="AA32" s="51"/>
    </row>
    <row r="33" spans="1:27" s="40" customFormat="1" ht="17.100000000000001" customHeight="1" x14ac:dyDescent="0.35">
      <c r="A33" s="50"/>
      <c r="B33" s="124"/>
      <c r="C33" s="58"/>
      <c r="D33" s="59"/>
      <c r="E33" s="53"/>
      <c r="F33" s="53"/>
      <c r="G33" s="53"/>
      <c r="H33" s="186"/>
      <c r="I33" s="56"/>
      <c r="J33" s="57" t="s">
        <v>44</v>
      </c>
      <c r="K33" s="55">
        <v>0.72916666666666663</v>
      </c>
      <c r="L33" s="55">
        <v>0.78125</v>
      </c>
      <c r="M33" s="157" t="str">
        <f t="shared" si="0"/>
        <v/>
      </c>
      <c r="N33" s="157" t="str">
        <f t="shared" si="1"/>
        <v/>
      </c>
      <c r="O33" s="135" t="str">
        <f>IF(AND(I33 &gt; 0, OR(J33 = "", K33 = "", L33 = "")), "O", IF(AND(J33 = "", K33 = "", L33 = ""), "", IF(OR(TRIM(J33) = "S", COUNTIF('PAR Appr Mtgs'!A:A, TRIM(J33) &amp; " " &amp;TRIM(TEXT(K33,"H:MM AM/PM"))&amp; " " &amp; "-" &amp; " " &amp;TRIM(TEXT(L33, "H:MM AM/PM"))) &gt; 0), $J$2, "O")))</f>
        <v>P</v>
      </c>
      <c r="P33" s="51"/>
      <c r="Q33" s="51"/>
      <c r="R33" s="51"/>
      <c r="S33" s="51"/>
      <c r="T33" s="52"/>
      <c r="U33" s="51"/>
      <c r="V33" s="51"/>
      <c r="W33" s="51"/>
      <c r="X33" s="51"/>
      <c r="Y33" s="51"/>
      <c r="Z33" s="51"/>
      <c r="AA33" s="51"/>
    </row>
    <row r="34" spans="1:27" s="40" customFormat="1" ht="17.100000000000001" customHeight="1" x14ac:dyDescent="0.35">
      <c r="A34" s="50"/>
      <c r="B34" s="124"/>
      <c r="C34" s="58"/>
      <c r="D34" s="59"/>
      <c r="E34" s="53"/>
      <c r="F34" s="53"/>
      <c r="G34" s="53"/>
      <c r="H34" s="186"/>
      <c r="I34" s="56"/>
      <c r="J34" s="57" t="s">
        <v>44</v>
      </c>
      <c r="K34" s="55">
        <v>0.72916666666666663</v>
      </c>
      <c r="L34" s="55">
        <v>0.76388888888888884</v>
      </c>
      <c r="M34" s="157" t="str">
        <f t="shared" si="0"/>
        <v/>
      </c>
      <c r="N34" s="157" t="str">
        <f t="shared" si="1"/>
        <v/>
      </c>
      <c r="O34" s="135" t="str">
        <f>IF(AND(I34 &gt; 0, OR(J34 = "", K34 = "", L34 = "")), "O", IF(AND(J34 = "", K34 = "", L34 = ""), "", IF(OR(TRIM(J34) = "S", COUNTIF('PAR Appr Mtgs'!A:A, TRIM(J34) &amp; " " &amp;TRIM(TEXT(K34,"H:MM AM/PM"))&amp; " " &amp; "-" &amp; " " &amp;TRIM(TEXT(L34, "H:MM AM/PM"))) &gt; 0), $J$2, "O")))</f>
        <v>P</v>
      </c>
      <c r="P34" s="51"/>
      <c r="Q34" s="51"/>
      <c r="R34" s="51"/>
      <c r="S34" s="51"/>
      <c r="T34" s="52"/>
      <c r="U34" s="51"/>
      <c r="V34" s="51"/>
      <c r="W34" s="51"/>
      <c r="X34" s="51"/>
      <c r="Y34" s="51"/>
      <c r="Z34" s="51"/>
      <c r="AA34" s="51"/>
    </row>
    <row r="35" spans="1:27" s="40" customFormat="1" ht="17.100000000000001" customHeight="1" x14ac:dyDescent="0.35">
      <c r="A35" s="50"/>
      <c r="B35" s="124"/>
      <c r="C35" s="58"/>
      <c r="D35" s="59"/>
      <c r="E35" s="53"/>
      <c r="F35" s="53"/>
      <c r="G35" s="53"/>
      <c r="H35" s="186"/>
      <c r="I35" s="56"/>
      <c r="J35" s="7" t="s">
        <v>44</v>
      </c>
      <c r="K35" s="55">
        <v>0.77083333333333337</v>
      </c>
      <c r="L35" s="55">
        <v>0.80555555555555547</v>
      </c>
      <c r="M35" s="157" t="str">
        <f t="shared" si="0"/>
        <v/>
      </c>
      <c r="N35" s="157" t="str">
        <f t="shared" si="1"/>
        <v/>
      </c>
      <c r="O35" s="135" t="str">
        <f>IF(AND(I35 &gt; 0, OR(J35 = "", K35 = "", L35 = "")), "O", IF(AND(J35 = "", K35 = "", L35 = ""), "", IF(OR(TRIM(J35) = "S", COUNTIF('PAR Appr Mtgs'!A:A, TRIM(J35) &amp; " " &amp;TRIM(TEXT(K35,"H:MM AM/PM"))&amp; " " &amp; "-" &amp; " " &amp;TRIM(TEXT(L35, "H:MM AM/PM"))) &gt; 0), $J$2, "O")))</f>
        <v>P</v>
      </c>
      <c r="P35" s="51"/>
      <c r="Q35" s="51"/>
      <c r="R35" s="51"/>
      <c r="S35" s="51"/>
      <c r="T35" s="52"/>
      <c r="U35" s="51"/>
      <c r="V35" s="51"/>
      <c r="W35" s="51"/>
      <c r="X35" s="51"/>
      <c r="Y35" s="51"/>
      <c r="Z35" s="51"/>
      <c r="AA35" s="51"/>
    </row>
    <row r="36" spans="1:27" s="40" customFormat="1" ht="17.100000000000001" customHeight="1" x14ac:dyDescent="0.35">
      <c r="A36" s="50"/>
      <c r="B36" s="124"/>
      <c r="C36" s="189"/>
      <c r="D36" s="189"/>
      <c r="E36" s="53"/>
      <c r="F36" s="53"/>
      <c r="G36" s="53"/>
      <c r="H36" s="186"/>
      <c r="I36" s="60"/>
      <c r="J36" s="57" t="s">
        <v>44</v>
      </c>
      <c r="K36" s="55">
        <v>0.79166666666666663</v>
      </c>
      <c r="L36" s="55">
        <v>0.84375</v>
      </c>
      <c r="M36" s="157" t="str">
        <f t="shared" si="0"/>
        <v/>
      </c>
      <c r="N36" s="157" t="str">
        <f t="shared" si="1"/>
        <v/>
      </c>
      <c r="O36" s="135" t="str">
        <f>IF(AND(I36 &gt; 0, OR(J36 = "", K36 = "", L36 = "")), "O", IF(AND(J36 = "", K36 = "", L36 = ""), "", IF(OR(TRIM(J36) = "S", COUNTIF('PAR Appr Mtgs'!A:A, TRIM(J36) &amp; " " &amp;TRIM(TEXT(K36,"H:MM AM/PM"))&amp; " " &amp; "-" &amp; " " &amp;TRIM(TEXT(L36, "H:MM AM/PM"))) &gt; 0), $J$2, "O")))</f>
        <v>P</v>
      </c>
      <c r="P36" s="51"/>
      <c r="Q36" s="51"/>
      <c r="R36" s="51"/>
      <c r="S36" s="51"/>
      <c r="T36" s="52"/>
      <c r="U36" s="51"/>
      <c r="V36" s="51"/>
      <c r="W36" s="51"/>
      <c r="X36" s="51"/>
      <c r="Y36" s="51"/>
      <c r="Z36" s="51"/>
      <c r="AA36" s="51"/>
    </row>
    <row r="37" spans="1:27" s="40" customFormat="1" ht="17.100000000000001" customHeight="1" x14ac:dyDescent="0.35">
      <c r="A37" s="50"/>
      <c r="B37" s="124"/>
      <c r="C37" s="189"/>
      <c r="D37" s="189"/>
      <c r="E37" s="53"/>
      <c r="F37" s="53"/>
      <c r="G37" s="53"/>
      <c r="H37" s="186"/>
      <c r="I37" s="60"/>
      <c r="J37" s="57" t="s">
        <v>44</v>
      </c>
      <c r="K37" s="55">
        <v>0.8125</v>
      </c>
      <c r="L37" s="55">
        <v>0.84722222222222221</v>
      </c>
      <c r="M37" s="157" t="str">
        <f t="shared" si="0"/>
        <v/>
      </c>
      <c r="N37" s="157" t="str">
        <f t="shared" si="1"/>
        <v/>
      </c>
      <c r="O37" s="135" t="str">
        <f>IF(AND(I37 &gt; 0, OR(J37 = "", K37 = "", L37 = "")), "O", IF(AND(J37 = "", K37 = "", L37 = ""), "", IF(OR(TRIM(J37) = "S", COUNTIF('PAR Appr Mtgs'!A:A, TRIM(J37) &amp; " " &amp;TRIM(TEXT(K37,"H:MM AM/PM"))&amp; " " &amp; "-" &amp; " " &amp;TRIM(TEXT(L37, "H:MM AM/PM"))) &gt; 0), $J$2, "O")))</f>
        <v>P</v>
      </c>
      <c r="P37" s="51"/>
      <c r="Q37" s="51"/>
      <c r="R37" s="51"/>
      <c r="S37" s="51"/>
      <c r="T37" s="52"/>
      <c r="U37" s="51"/>
      <c r="V37" s="51"/>
      <c r="W37" s="51"/>
      <c r="X37" s="51"/>
      <c r="Y37" s="51"/>
      <c r="Z37" s="51"/>
      <c r="AA37" s="51"/>
    </row>
    <row r="38" spans="1:27" s="40" customFormat="1" ht="17.100000000000001" customHeight="1" x14ac:dyDescent="0.35">
      <c r="A38" s="50"/>
      <c r="B38" s="124"/>
      <c r="C38" s="189"/>
      <c r="D38" s="189"/>
      <c r="E38" s="53"/>
      <c r="F38" s="53"/>
      <c r="G38" s="53"/>
      <c r="H38" s="186"/>
      <c r="I38" s="60"/>
      <c r="J38" s="57" t="s">
        <v>44</v>
      </c>
      <c r="K38" s="55">
        <v>0.85416666666666663</v>
      </c>
      <c r="L38" s="55">
        <v>0.90625</v>
      </c>
      <c r="M38" s="157" t="str">
        <f t="shared" si="0"/>
        <v/>
      </c>
      <c r="N38" s="157" t="str">
        <f t="shared" si="1"/>
        <v/>
      </c>
      <c r="O38" s="135" t="str">
        <f>IF(AND(I38 &gt; 0, OR(J38 = "", K38 = "", L38 = "")), "O", IF(AND(J38 = "", K38 = "", L38 = ""), "", IF(OR(TRIM(J38) = "S", COUNTIF('PAR Appr Mtgs'!A:A, TRIM(J38) &amp; " " &amp;TRIM(TEXT(K38,"H:MM AM/PM"))&amp; " " &amp; "-" &amp; " " &amp;TRIM(TEXT(L38, "H:MM AM/PM"))) &gt; 0), $J$2, "O")))</f>
        <v>P</v>
      </c>
      <c r="P38" s="51"/>
      <c r="Q38" s="51"/>
      <c r="R38" s="51"/>
      <c r="S38" s="51"/>
      <c r="T38" s="52"/>
      <c r="U38" s="51"/>
      <c r="V38" s="51"/>
      <c r="W38" s="51"/>
      <c r="X38" s="51"/>
      <c r="Y38" s="51"/>
      <c r="Z38" s="51"/>
      <c r="AA38" s="51"/>
    </row>
    <row r="39" spans="1:27" s="40" customFormat="1" ht="17.100000000000001" customHeight="1" x14ac:dyDescent="0.35">
      <c r="A39" s="50"/>
      <c r="B39" s="124"/>
      <c r="C39" s="189"/>
      <c r="D39" s="189"/>
      <c r="E39" s="53"/>
      <c r="F39" s="53"/>
      <c r="G39" s="53"/>
      <c r="H39" s="186"/>
      <c r="I39" s="60"/>
      <c r="J39" s="57" t="s">
        <v>44</v>
      </c>
      <c r="K39" s="55">
        <v>0.85416666666666663</v>
      </c>
      <c r="L39" s="55">
        <v>0.88888888888888884</v>
      </c>
      <c r="M39" s="157" t="str">
        <f t="shared" si="0"/>
        <v/>
      </c>
      <c r="N39" s="157" t="str">
        <f t="shared" si="1"/>
        <v/>
      </c>
      <c r="O39" s="135" t="str">
        <f>IF(AND(I39 &gt; 0, OR(J39 = "", K39 = "", L39 = "")), "O", IF(AND(J39 = "", K39 = "", L39 = ""), "", IF(OR(TRIM(J39) = "S", COUNTIF('PAR Appr Mtgs'!A:A, TRIM(J39) &amp; " " &amp;TRIM(TEXT(K39,"H:MM AM/PM"))&amp; " " &amp; "-" &amp; " " &amp;TRIM(TEXT(L39, "H:MM AM/PM"))) &gt; 0), $J$2, "O")))</f>
        <v>P</v>
      </c>
      <c r="P39" s="51"/>
      <c r="Q39" s="51"/>
      <c r="R39" s="51"/>
      <c r="S39" s="51"/>
      <c r="T39" s="52"/>
      <c r="U39" s="51"/>
      <c r="V39" s="51"/>
      <c r="W39" s="51"/>
      <c r="X39" s="51"/>
      <c r="Y39" s="51"/>
      <c r="Z39" s="51"/>
      <c r="AA39" s="51"/>
    </row>
    <row r="40" spans="1:27" s="40" customFormat="1" ht="17.100000000000001" customHeight="1" x14ac:dyDescent="0.35">
      <c r="A40" s="50"/>
      <c r="B40" s="124"/>
      <c r="C40" s="189"/>
      <c r="D40" s="189"/>
      <c r="E40" s="53"/>
      <c r="F40" s="53"/>
      <c r="G40" s="53"/>
      <c r="H40" s="186"/>
      <c r="I40" s="60"/>
      <c r="J40" s="57" t="s">
        <v>45</v>
      </c>
      <c r="K40" s="55">
        <v>0.60416666666666663</v>
      </c>
      <c r="L40" s="55">
        <v>0.72222222222222221</v>
      </c>
      <c r="M40" s="157" t="str">
        <f t="shared" si="0"/>
        <v/>
      </c>
      <c r="N40" s="157" t="str">
        <f t="shared" si="1"/>
        <v/>
      </c>
      <c r="O40" s="135" t="str">
        <f>IF(AND(I40 &gt; 0, OR(J40 = "", K40 = "", L40 = "")), "O", IF(AND(J40 = "", K40 = "", L40 = ""), "", IF(OR(TRIM(J40) = "S", COUNTIF('PAR Appr Mtgs'!A:A, TRIM(J40) &amp; " " &amp;TRIM(TEXT(K40,"H:MM AM/PM"))&amp; " " &amp; "-" &amp; " " &amp;TRIM(TEXT(L40, "H:MM AM/PM"))) &gt; 0), $J$2, "O")))</f>
        <v>P</v>
      </c>
      <c r="P40" s="51"/>
      <c r="Q40" s="51"/>
      <c r="R40" s="51"/>
      <c r="S40" s="51"/>
      <c r="T40" s="52"/>
      <c r="U40" s="51"/>
      <c r="V40" s="51"/>
      <c r="W40" s="51"/>
      <c r="X40" s="51"/>
      <c r="Y40" s="51"/>
      <c r="Z40" s="51"/>
      <c r="AA40" s="51"/>
    </row>
    <row r="41" spans="1:27" s="40" customFormat="1" ht="17.100000000000001" customHeight="1" x14ac:dyDescent="0.35">
      <c r="A41" s="50"/>
      <c r="B41" s="124" t="s">
        <v>690</v>
      </c>
      <c r="C41" s="189" t="s">
        <v>650</v>
      </c>
      <c r="D41" s="189">
        <v>380</v>
      </c>
      <c r="E41" s="53" t="s">
        <v>654</v>
      </c>
      <c r="F41" s="53"/>
      <c r="G41" s="53" t="s">
        <v>666</v>
      </c>
      <c r="H41" s="186"/>
      <c r="I41" s="60">
        <v>30</v>
      </c>
      <c r="J41" s="57" t="s">
        <v>46</v>
      </c>
      <c r="K41" s="55">
        <v>0.60416666666666663</v>
      </c>
      <c r="L41" s="55">
        <v>0.72222222222222221</v>
      </c>
      <c r="M41" s="157">
        <f t="shared" si="0"/>
        <v>3</v>
      </c>
      <c r="N41" s="157">
        <f t="shared" si="1"/>
        <v>3</v>
      </c>
      <c r="O41" s="135" t="str">
        <f>IF(AND(I41 &gt; 0, OR(J41 = "", K41 = "", L41 = "")), "O", IF(AND(J41 = "", K41 = "", L41 = ""), "", IF(OR(TRIM(J41) = "S", COUNTIF('PAR Appr Mtgs'!A:A, TRIM(J41) &amp; " " &amp;TRIM(TEXT(K41,"H:MM AM/PM"))&amp; " " &amp; "-" &amp; " " &amp;TRIM(TEXT(L41, "H:MM AM/PM"))) &gt; 0), $J$2, "O")))</f>
        <v>P</v>
      </c>
      <c r="P41" s="51"/>
      <c r="Q41" s="51"/>
      <c r="R41" s="51"/>
      <c r="S41" s="51"/>
      <c r="T41" s="52"/>
      <c r="U41" s="51"/>
      <c r="V41" s="51"/>
      <c r="W41" s="51"/>
      <c r="X41" s="51"/>
      <c r="Y41" s="51"/>
      <c r="Z41" s="51"/>
      <c r="AA41" s="51"/>
    </row>
    <row r="42" spans="1:27" s="40" customFormat="1" ht="17.100000000000001" customHeight="1" x14ac:dyDescent="0.35">
      <c r="A42" s="50"/>
      <c r="B42" s="124"/>
      <c r="C42" s="189"/>
      <c r="D42" s="189"/>
      <c r="E42" s="53"/>
      <c r="F42" s="53"/>
      <c r="G42" s="53"/>
      <c r="H42" s="186"/>
      <c r="I42" s="60"/>
      <c r="J42" s="57" t="s">
        <v>45</v>
      </c>
      <c r="K42" s="55">
        <v>0.66666666666666663</v>
      </c>
      <c r="L42" s="55">
        <v>0.78472222222222221</v>
      </c>
      <c r="M42" s="157" t="str">
        <f t="shared" si="0"/>
        <v/>
      </c>
      <c r="N42" s="157" t="str">
        <f t="shared" si="1"/>
        <v/>
      </c>
      <c r="O42" s="135" t="str">
        <f>IF(AND(I42 &gt; 0, OR(J42 = "", K42 = "", L42 = "")), "O", IF(AND(J42 = "", K42 = "", L42 = ""), "", IF(OR(TRIM(J42) = "S", COUNTIF('PAR Appr Mtgs'!A:A, TRIM(J42) &amp; " " &amp;TRIM(TEXT(K42,"H:MM AM/PM"))&amp; " " &amp; "-" &amp; " " &amp;TRIM(TEXT(L42, "H:MM AM/PM"))) &gt; 0), $J$2, "O")))</f>
        <v>P</v>
      </c>
      <c r="P42" s="51"/>
      <c r="Q42" s="51"/>
      <c r="R42" s="51"/>
      <c r="S42" s="51"/>
      <c r="T42" s="52"/>
      <c r="U42" s="51"/>
      <c r="V42" s="51"/>
      <c r="W42" s="51"/>
      <c r="X42" s="51"/>
      <c r="Y42" s="51"/>
      <c r="Z42" s="51"/>
      <c r="AA42" s="51"/>
    </row>
    <row r="43" spans="1:27" s="40" customFormat="1" ht="17.100000000000001" customHeight="1" x14ac:dyDescent="0.35">
      <c r="A43" s="50"/>
      <c r="B43" s="124"/>
      <c r="C43" s="189"/>
      <c r="D43" s="189"/>
      <c r="E43" s="53"/>
      <c r="F43" s="53"/>
      <c r="G43" s="53"/>
      <c r="H43" s="186"/>
      <c r="I43" s="60"/>
      <c r="J43" s="57" t="s">
        <v>46</v>
      </c>
      <c r="K43" s="55">
        <v>0.66666666666666663</v>
      </c>
      <c r="L43" s="55">
        <v>0.78472222222222221</v>
      </c>
      <c r="M43" s="157" t="str">
        <f t="shared" si="0"/>
        <v/>
      </c>
      <c r="N43" s="157" t="str">
        <f t="shared" si="1"/>
        <v/>
      </c>
      <c r="O43" s="135" t="str">
        <f>IF(AND(I43 &gt; 0, OR(J43 = "", K43 = "", L43 = "")), "O", IF(AND(J43 = "", K43 = "", L43 = ""), "", IF(OR(TRIM(J43) = "S", COUNTIF('PAR Appr Mtgs'!A:A, TRIM(J43) &amp; " " &amp;TRIM(TEXT(K43,"H:MM AM/PM"))&amp; " " &amp; "-" &amp; " " &amp;TRIM(TEXT(L43, "H:MM AM/PM"))) &gt; 0), $J$2, "O")))</f>
        <v>P</v>
      </c>
      <c r="P43" s="51"/>
      <c r="Q43" s="51"/>
      <c r="R43" s="51"/>
      <c r="S43" s="51"/>
      <c r="T43" s="52"/>
      <c r="U43" s="51"/>
      <c r="V43" s="51"/>
      <c r="W43" s="51"/>
      <c r="X43" s="51"/>
      <c r="Y43" s="51"/>
      <c r="Z43" s="51"/>
      <c r="AA43" s="51"/>
    </row>
    <row r="44" spans="1:27" s="40" customFormat="1" ht="17.100000000000001" customHeight="1" x14ac:dyDescent="0.35">
      <c r="A44" s="50"/>
      <c r="B44" s="124"/>
      <c r="C44" s="189"/>
      <c r="D44" s="189"/>
      <c r="E44" s="53"/>
      <c r="F44" s="53"/>
      <c r="G44" s="53"/>
      <c r="H44" s="186"/>
      <c r="I44" s="60"/>
      <c r="J44" s="57" t="s">
        <v>45</v>
      </c>
      <c r="K44" s="55">
        <v>0.72916666666666663</v>
      </c>
      <c r="L44" s="55">
        <v>0.84722222222222221</v>
      </c>
      <c r="M44" s="157" t="str">
        <f>IF(OR(I44 = "", I44 = 0, LEFT(TRIM(F44),1) = "C", LEFT(TRIM(F44),1) = "c"), "", FLOOR((L44 - K44)*1440*LEN(TRIM(J44))/50,1))</f>
        <v/>
      </c>
      <c r="N44" s="157" t="str">
        <f t="shared" si="1"/>
        <v/>
      </c>
      <c r="O44" s="135" t="str">
        <f>IF(AND(I44 &gt; 0, OR(J44 = "", K44 = "", L44 = "")), "O", IF(AND(J44 = "", K44 = "", L44 = ""), "", IF(OR(TRIM(J44) = "S", COUNTIF('PAR Appr Mtgs'!A:A, TRIM(J44) &amp; " " &amp;TRIM(TEXT(K44,"H:MM AM/PM"))&amp; " " &amp; "-" &amp; " " &amp;TRIM(TEXT(L44, "H:MM AM/PM"))) &gt; 0), $J$2, "O")))</f>
        <v>P</v>
      </c>
      <c r="P44" s="51"/>
      <c r="Q44" s="51"/>
      <c r="R44" s="51"/>
      <c r="S44" s="51"/>
      <c r="T44" s="52"/>
      <c r="U44" s="51"/>
      <c r="V44" s="51"/>
      <c r="W44" s="51"/>
      <c r="X44" s="51"/>
      <c r="Y44" s="51"/>
      <c r="Z44" s="51"/>
      <c r="AA44" s="51"/>
    </row>
    <row r="45" spans="1:27" s="40" customFormat="1" ht="17.100000000000001" customHeight="1" x14ac:dyDescent="0.35">
      <c r="A45" s="50"/>
      <c r="B45" s="124" t="s">
        <v>695</v>
      </c>
      <c r="C45" s="189" t="s">
        <v>694</v>
      </c>
      <c r="D45" s="189">
        <v>444</v>
      </c>
      <c r="E45" s="53" t="s">
        <v>652</v>
      </c>
      <c r="F45" s="53"/>
      <c r="G45" s="53" t="s">
        <v>666</v>
      </c>
      <c r="H45" s="186"/>
      <c r="I45" s="60">
        <v>30</v>
      </c>
      <c r="J45" s="57" t="s">
        <v>46</v>
      </c>
      <c r="K45" s="55">
        <v>0.72916666666666663</v>
      </c>
      <c r="L45" s="55">
        <v>0.84722222222222221</v>
      </c>
      <c r="M45" s="157">
        <f>IF(OR(I45 = "", I45 = 0, LEFT(TRIM(F45),1) = "C", LEFT(TRIM(F45),1) = "c"), "", FLOOR((L45 - K45)*1440*LEN(TRIM(J45))/50,1))</f>
        <v>3</v>
      </c>
      <c r="N45" s="157">
        <f t="shared" si="1"/>
        <v>3</v>
      </c>
      <c r="O45" s="135" t="str">
        <f>IF(AND(I45 &gt; 0, OR(J45 = "", K45 = "", L45 = "")), "O", IF(AND(J45 = "", K45 = "", L45 = ""), "", IF(OR(TRIM(J45) = "S", COUNTIF('PAR Appr Mtgs'!A:A, TRIM(J45) &amp; " " &amp;TRIM(TEXT(K45,"H:MM AM/PM"))&amp; " " &amp; "-" &amp; " " &amp;TRIM(TEXT(L45, "H:MM AM/PM"))) &gt; 0), $J$2, "O")))</f>
        <v>P</v>
      </c>
      <c r="P45" s="51"/>
      <c r="Q45" s="51"/>
      <c r="R45" s="51"/>
      <c r="S45" s="51"/>
      <c r="T45" s="52"/>
      <c r="U45" s="51"/>
      <c r="V45" s="51"/>
      <c r="W45" s="51"/>
      <c r="X45" s="51"/>
      <c r="Y45" s="51"/>
      <c r="Z45" s="51"/>
      <c r="AA45" s="51"/>
    </row>
    <row r="46" spans="1:27" s="40" customFormat="1" ht="17.100000000000001" customHeight="1" x14ac:dyDescent="0.35">
      <c r="A46" s="50"/>
      <c r="B46" s="124" t="s">
        <v>691</v>
      </c>
      <c r="C46" s="9" t="s">
        <v>692</v>
      </c>
      <c r="D46" s="53" t="s">
        <v>693</v>
      </c>
      <c r="E46" s="53" t="s">
        <v>654</v>
      </c>
      <c r="F46" s="53"/>
      <c r="G46" s="53" t="s">
        <v>666</v>
      </c>
      <c r="H46" s="186"/>
      <c r="I46" s="56">
        <v>35</v>
      </c>
      <c r="J46" s="57" t="s">
        <v>47</v>
      </c>
      <c r="K46" s="55">
        <v>0.3125</v>
      </c>
      <c r="L46" s="55">
        <v>0.36458333333333331</v>
      </c>
      <c r="M46" s="157">
        <f t="shared" si="0"/>
        <v>3</v>
      </c>
      <c r="N46" s="157">
        <f t="shared" si="1"/>
        <v>3</v>
      </c>
      <c r="O46" s="135" t="str">
        <f>IF(AND(I46 &gt; 0, OR(J46 = "", K46 = "", L46 = "")), "O", IF(AND(J46 = "", K46 = "", L46 = ""), "", IF(OR(TRIM(J46) = "S", COUNTIF('PAR Appr Mtgs'!A:A, TRIM(J46) &amp; " " &amp;TRIM(TEXT(K46,"H:MM AM/PM"))&amp; " " &amp; "-" &amp; " " &amp;TRIM(TEXT(L46, "H:MM AM/PM"))) &gt; 0), $J$2, "O")))</f>
        <v>P</v>
      </c>
      <c r="P46" s="51"/>
      <c r="Q46" s="51"/>
      <c r="R46" s="51"/>
      <c r="S46" s="51"/>
      <c r="T46" s="52"/>
      <c r="U46" s="51"/>
      <c r="V46" s="51"/>
      <c r="W46" s="51"/>
      <c r="X46" s="51"/>
      <c r="Y46" s="51"/>
      <c r="Z46" s="51"/>
      <c r="AA46" s="51"/>
    </row>
    <row r="47" spans="1:27" s="40" customFormat="1" ht="17.100000000000001" customHeight="1" x14ac:dyDescent="0.35">
      <c r="A47" s="50"/>
      <c r="B47" s="115" t="s">
        <v>678</v>
      </c>
      <c r="C47" s="70" t="s">
        <v>650</v>
      </c>
      <c r="D47" s="71">
        <v>380</v>
      </c>
      <c r="E47" s="53" t="s">
        <v>649</v>
      </c>
      <c r="F47" s="53"/>
      <c r="G47" s="53" t="s">
        <v>666</v>
      </c>
      <c r="H47" s="186"/>
      <c r="I47" s="62">
        <v>30</v>
      </c>
      <c r="J47" s="63" t="s">
        <v>47</v>
      </c>
      <c r="K47" s="55">
        <v>0.375</v>
      </c>
      <c r="L47" s="55">
        <v>0.42708333333333331</v>
      </c>
      <c r="M47" s="157">
        <f>IF(OR(I47 = "", I47 = 0, LEFT(TRIM(F47),1) = "C", LEFT(TRIM(F47),1) = "c"), "", FLOOR((L47 - K47)*1440*LEN(TRIM(J47))/50,1))</f>
        <v>3</v>
      </c>
      <c r="N47" s="157">
        <f t="shared" si="1"/>
        <v>3</v>
      </c>
      <c r="O47" s="135" t="str">
        <f>IF(AND(I47 &gt; 0, OR(J47 = "", K47 = "", L47 = "")), "O", IF(AND(J47 = "", K47 = "", L47 = ""), "", IF(OR(TRIM(J47) = "S", COUNTIF('PAR Appr Mtgs'!A:A, TRIM(J47) &amp; " " &amp;TRIM(TEXT(K47,"H:MM AM/PM"))&amp; " " &amp; "-" &amp; " " &amp;TRIM(TEXT(L47, "H:MM AM/PM"))) &gt; 0), $J$2, "O")))</f>
        <v>P</v>
      </c>
      <c r="P47" s="51"/>
      <c r="Q47" s="51"/>
      <c r="R47" s="51"/>
      <c r="S47" s="51"/>
      <c r="T47" s="52"/>
      <c r="U47" s="51"/>
      <c r="V47" s="51"/>
      <c r="W47" s="51"/>
      <c r="X47" s="51"/>
      <c r="Y47" s="51"/>
      <c r="Z47" s="51"/>
      <c r="AA47" s="51"/>
    </row>
    <row r="48" spans="1:27" s="40" customFormat="1" ht="17.100000000000001" customHeight="1" x14ac:dyDescent="0.35">
      <c r="A48" s="50"/>
      <c r="B48" s="116">
        <v>12222</v>
      </c>
      <c r="C48" s="70" t="s">
        <v>650</v>
      </c>
      <c r="D48" s="71">
        <v>350</v>
      </c>
      <c r="E48" s="53" t="s">
        <v>652</v>
      </c>
      <c r="F48" s="53"/>
      <c r="G48" s="53" t="s">
        <v>666</v>
      </c>
      <c r="H48" s="186"/>
      <c r="I48" s="64">
        <v>30</v>
      </c>
      <c r="J48" s="65" t="s">
        <v>47</v>
      </c>
      <c r="K48" s="55">
        <v>0.4375</v>
      </c>
      <c r="L48" s="55">
        <v>0.48958333333333331</v>
      </c>
      <c r="M48" s="157">
        <f>IF(OR(I48 = "", I48 = 0, LEFT(TRIM(F48),1) = "C", LEFT(TRIM(F48),1) = "c"), "", FLOOR((L48 - K48)*1440*LEN(TRIM(J48))/50,1))</f>
        <v>3</v>
      </c>
      <c r="N48" s="157">
        <f t="shared" si="1"/>
        <v>3</v>
      </c>
      <c r="O48" s="135" t="str">
        <f>IF(AND(I48 &gt; 0, OR(J48 = "", K48 = "", L48 = "")), "O", IF(AND(J48 = "", K48 = "", L48 = ""), "", IF(OR(TRIM(J48) = "S", COUNTIF('PAR Appr Mtgs'!A:A, TRIM(J48) &amp; " " &amp;TRIM(TEXT(K48,"H:MM AM/PM"))&amp; " " &amp; "-" &amp; " " &amp;TRIM(TEXT(L48, "H:MM AM/PM"))) &gt; 0), $J$2, "O")))</f>
        <v>P</v>
      </c>
      <c r="P48" s="51"/>
      <c r="Q48" s="51"/>
      <c r="R48" s="51"/>
      <c r="S48" s="51"/>
      <c r="T48" s="52"/>
      <c r="U48" s="51"/>
      <c r="V48" s="51"/>
      <c r="W48" s="51"/>
      <c r="X48" s="51"/>
      <c r="Y48" s="51"/>
      <c r="Z48" s="51"/>
      <c r="AA48" s="51"/>
    </row>
    <row r="49" spans="1:27" s="40" customFormat="1" ht="17.100000000000001" customHeight="1" x14ac:dyDescent="0.35">
      <c r="A49" s="50"/>
      <c r="B49" s="117">
        <v>12567</v>
      </c>
      <c r="C49" s="70" t="s">
        <v>650</v>
      </c>
      <c r="D49" s="71">
        <v>364</v>
      </c>
      <c r="E49" s="53" t="s">
        <v>653</v>
      </c>
      <c r="F49" s="53"/>
      <c r="G49" s="53" t="s">
        <v>666</v>
      </c>
      <c r="H49" s="186"/>
      <c r="I49" s="66">
        <v>30</v>
      </c>
      <c r="J49" s="67" t="s">
        <v>47</v>
      </c>
      <c r="K49" s="55">
        <v>0.54166666666666663</v>
      </c>
      <c r="L49" s="55">
        <v>0.59375</v>
      </c>
      <c r="M49" s="157">
        <f>IF(OR(I49 = "", I49 = 0, LEFT(TRIM(F49),1) = "C", LEFT(TRIM(F49),1) = "c"), "", FLOOR((L49 - K49)*1440*LEN(TRIM(J49))/50,1))</f>
        <v>3</v>
      </c>
      <c r="N49" s="157">
        <f t="shared" si="1"/>
        <v>3</v>
      </c>
      <c r="O49" s="135" t="str">
        <f>IF(AND(I49 &gt; 0, OR(J49 = "", K49 = "", L49 = "")), "O", IF(AND(J49 = "", K49 = "", L49 = ""), "", IF(OR(TRIM(J49) = "S", COUNTIF('PAR Appr Mtgs'!A:A, TRIM(J49) &amp; " " &amp;TRIM(TEXT(K49,"H:MM AM/PM"))&amp; " " &amp; "-" &amp; " " &amp;TRIM(TEXT(L49, "H:MM AM/PM"))) &gt; 0), $J$2, "O")))</f>
        <v>P</v>
      </c>
      <c r="P49" s="51"/>
      <c r="Q49" s="51"/>
      <c r="R49" s="51"/>
      <c r="S49" s="51"/>
      <c r="T49" s="52"/>
      <c r="U49" s="51"/>
      <c r="V49" s="51"/>
      <c r="W49" s="51"/>
      <c r="X49" s="51"/>
      <c r="Y49" s="51"/>
      <c r="Z49" s="51"/>
      <c r="AA49" s="51"/>
    </row>
    <row r="50" spans="1:27" s="40" customFormat="1" ht="17.100000000000001" customHeight="1" x14ac:dyDescent="0.35">
      <c r="A50" s="50"/>
      <c r="B50" s="116">
        <v>40999</v>
      </c>
      <c r="C50" s="70" t="s">
        <v>650</v>
      </c>
      <c r="D50" s="71">
        <v>364</v>
      </c>
      <c r="E50" s="53" t="s">
        <v>654</v>
      </c>
      <c r="F50" s="53"/>
      <c r="G50" s="53" t="s">
        <v>666</v>
      </c>
      <c r="H50" s="186"/>
      <c r="I50" s="68">
        <v>30</v>
      </c>
      <c r="J50" s="69" t="s">
        <v>47</v>
      </c>
      <c r="K50" s="55">
        <v>0.60416666666666663</v>
      </c>
      <c r="L50" s="55">
        <v>0.65625</v>
      </c>
      <c r="M50" s="157">
        <f>IF(OR(I50 = "", I50 = 0, LEFT(TRIM(F50),1) = "C", LEFT(TRIM(F50),1) = "c"), "", FLOOR((L50 - K50)*1440*LEN(TRIM(J50))/50,1))</f>
        <v>3</v>
      </c>
      <c r="N50" s="157">
        <f t="shared" si="1"/>
        <v>3</v>
      </c>
      <c r="O50" s="135" t="str">
        <f>IF(AND(I50 &gt; 0, OR(J50 = "", K50 = "", L50 = "")), "O", IF(AND(J50 = "", K50 = "", L50 = ""), "", IF(OR(TRIM(J50) = "S", COUNTIF('PAR Appr Mtgs'!A:A, TRIM(J50) &amp; " " &amp;TRIM(TEXT(K50,"H:MM AM/PM"))&amp; " " &amp; "-" &amp; " " &amp;TRIM(TEXT(L50, "H:MM AM/PM"))) &gt; 0), $J$2, "O")))</f>
        <v>P</v>
      </c>
      <c r="P50" s="51"/>
      <c r="Q50" s="51"/>
      <c r="R50" s="51"/>
      <c r="S50" s="51"/>
      <c r="T50" s="52"/>
      <c r="U50" s="51"/>
      <c r="V50" s="51"/>
      <c r="W50" s="51"/>
      <c r="X50" s="51"/>
      <c r="Y50" s="51"/>
      <c r="Z50" s="51"/>
      <c r="AA50" s="51"/>
    </row>
    <row r="51" spans="1:27" s="40" customFormat="1" ht="17.100000000000001" customHeight="1" x14ac:dyDescent="0.35">
      <c r="A51" s="50"/>
      <c r="B51" s="117"/>
      <c r="C51" s="8"/>
      <c r="D51" s="9"/>
      <c r="E51" s="53"/>
      <c r="F51" s="53"/>
      <c r="G51" s="53"/>
      <c r="H51" s="186"/>
      <c r="I51" s="23"/>
      <c r="J51" s="7" t="s">
        <v>47</v>
      </c>
      <c r="K51" s="55">
        <v>0.66666666666666663</v>
      </c>
      <c r="L51" s="55">
        <v>0.71875</v>
      </c>
      <c r="M51" s="157" t="str">
        <f t="shared" si="0"/>
        <v/>
      </c>
      <c r="N51" s="157" t="str">
        <f t="shared" si="1"/>
        <v/>
      </c>
      <c r="O51" s="135" t="str">
        <f>IF(AND(I51 &gt; 0, OR(J51 = "", K51 = "", L51 = "")), "O", IF(AND(J51 = "", K51 = "", L51 = ""), "", IF(OR(TRIM(J51) = "S", COUNTIF('PAR Appr Mtgs'!A:A, TRIM(J51) &amp; " " &amp;TRIM(TEXT(K51,"H:MM AM/PM"))&amp; " " &amp; "-" &amp; " " &amp;TRIM(TEXT(L51, "H:MM AM/PM"))) &gt; 0), $J$2, "O")))</f>
        <v>P</v>
      </c>
      <c r="P51" s="51"/>
      <c r="Q51" s="51"/>
      <c r="R51" s="51"/>
      <c r="S51" s="51"/>
      <c r="T51" s="52"/>
      <c r="U51" s="51"/>
      <c r="V51" s="51"/>
      <c r="W51" s="51"/>
      <c r="X51" s="51"/>
      <c r="Y51" s="51"/>
      <c r="Z51" s="51"/>
      <c r="AA51" s="51"/>
    </row>
    <row r="52" spans="1:27" s="40" customFormat="1" ht="17.100000000000001" customHeight="1" x14ac:dyDescent="0.35">
      <c r="A52" s="50"/>
      <c r="B52" s="117"/>
      <c r="C52" s="9"/>
      <c r="D52" s="9"/>
      <c r="E52" s="53"/>
      <c r="F52" s="53"/>
      <c r="G52" s="53"/>
      <c r="H52" s="186"/>
      <c r="I52" s="23"/>
      <c r="J52" s="7" t="s">
        <v>47</v>
      </c>
      <c r="K52" s="55">
        <v>0.72916666666666663</v>
      </c>
      <c r="L52" s="55">
        <v>0.78125</v>
      </c>
      <c r="M52" s="157" t="str">
        <f t="shared" si="0"/>
        <v/>
      </c>
      <c r="N52" s="157" t="str">
        <f t="shared" si="1"/>
        <v/>
      </c>
      <c r="O52" s="135" t="str">
        <f>IF(AND(I52 &gt; 0, OR(J52 = "", K52 = "", L52 = "")), "O", IF(AND(J52 = "", K52 = "", L52 = ""), "", IF(OR(TRIM(J52) = "S", COUNTIF('PAR Appr Mtgs'!A:A, TRIM(J52) &amp; " " &amp;TRIM(TEXT(K52,"H:MM AM/PM"))&amp; " " &amp; "-" &amp; " " &amp;TRIM(TEXT(L52, "H:MM AM/PM"))) &gt; 0), $J$2, "O")))</f>
        <v>P</v>
      </c>
      <c r="P52" s="51"/>
      <c r="Q52" s="51"/>
      <c r="R52" s="51"/>
      <c r="S52" s="51"/>
      <c r="T52" s="52"/>
      <c r="U52" s="51"/>
      <c r="V52" s="51"/>
      <c r="W52" s="51"/>
      <c r="X52" s="51"/>
      <c r="Y52" s="51"/>
      <c r="Z52" s="51"/>
      <c r="AA52" s="51"/>
    </row>
    <row r="53" spans="1:27" s="40" customFormat="1" ht="17.100000000000001" customHeight="1" x14ac:dyDescent="0.35">
      <c r="A53" s="50"/>
      <c r="B53" s="117"/>
      <c r="C53" s="9"/>
      <c r="D53" s="9"/>
      <c r="E53" s="53"/>
      <c r="F53" s="53"/>
      <c r="G53" s="53"/>
      <c r="H53" s="186"/>
      <c r="I53" s="23"/>
      <c r="J53" s="7" t="s">
        <v>47</v>
      </c>
      <c r="K53" s="55">
        <v>0.79166666666666663</v>
      </c>
      <c r="L53" s="55">
        <v>0.84375</v>
      </c>
      <c r="M53" s="157" t="str">
        <f t="shared" si="0"/>
        <v/>
      </c>
      <c r="N53" s="157" t="str">
        <f t="shared" si="1"/>
        <v/>
      </c>
      <c r="O53" s="135" t="str">
        <f>IF(AND(I53 &gt; 0, OR(J53 = "", K53 = "", L53 = "")), "O", IF(AND(J53 = "", K53 = "", L53 = ""), "", IF(OR(TRIM(J53) = "S", COUNTIF('PAR Appr Mtgs'!A:A, TRIM(J53) &amp; " " &amp;TRIM(TEXT(K53,"H:MM AM/PM"))&amp; " " &amp; "-" &amp; " " &amp;TRIM(TEXT(L53, "H:MM AM/PM"))) &gt; 0), $J$2, "O")))</f>
        <v>P</v>
      </c>
      <c r="P53" s="51"/>
      <c r="Q53" s="51"/>
      <c r="R53" s="51"/>
      <c r="S53" s="51"/>
      <c r="T53" s="52"/>
      <c r="U53" s="51"/>
      <c r="V53" s="51"/>
      <c r="W53" s="51"/>
      <c r="X53" s="51"/>
      <c r="Y53" s="51"/>
      <c r="Z53" s="51"/>
      <c r="AA53" s="51"/>
    </row>
    <row r="54" spans="1:27" s="40" customFormat="1" ht="17.100000000000001" customHeight="1" thickBot="1" x14ac:dyDescent="0.4">
      <c r="A54" s="50"/>
      <c r="B54" s="118">
        <v>74322</v>
      </c>
      <c r="C54" s="168" t="s">
        <v>696</v>
      </c>
      <c r="D54" s="168">
        <v>567</v>
      </c>
      <c r="E54" s="119" t="s">
        <v>697</v>
      </c>
      <c r="F54" s="119"/>
      <c r="G54" s="119" t="s">
        <v>666</v>
      </c>
      <c r="H54" s="187"/>
      <c r="I54" s="108">
        <v>30</v>
      </c>
      <c r="J54" s="170" t="s">
        <v>47</v>
      </c>
      <c r="K54" s="104">
        <v>0.85416666666666663</v>
      </c>
      <c r="L54" s="104">
        <v>0.90625</v>
      </c>
      <c r="M54" s="158">
        <f t="shared" si="0"/>
        <v>3</v>
      </c>
      <c r="N54" s="158">
        <f t="shared" si="1"/>
        <v>3</v>
      </c>
      <c r="O54" s="134" t="str">
        <f>IF(AND(I54 &gt; 0, OR(J54 = "", K54 = "", L54 = "")), "O", IF(AND(J54 = "", K54 = "", L54 = ""), "", IF(OR(TRIM(J54) = "S", COUNTIF('PAR Appr Mtgs'!A:A, TRIM(J54) &amp; " " &amp;TRIM(TEXT(K54,"H:MM AM/PM"))&amp; " " &amp; "-" &amp; " " &amp;TRIM(TEXT(L54, "H:MM AM/PM"))) &gt; 0), $J$2, "O")))</f>
        <v>P</v>
      </c>
      <c r="P54" s="51"/>
      <c r="Q54" s="51"/>
      <c r="R54" s="51"/>
      <c r="S54" s="51"/>
      <c r="T54" s="52"/>
      <c r="U54" s="51"/>
      <c r="V54" s="51"/>
      <c r="W54" s="51"/>
      <c r="X54" s="51"/>
      <c r="Y54" s="51"/>
      <c r="Z54" s="51"/>
      <c r="AA54" s="51"/>
    </row>
    <row r="55" spans="1:27" s="40" customFormat="1" ht="56.85" customHeight="1" thickBot="1" x14ac:dyDescent="0.4">
      <c r="A55" s="50"/>
      <c r="B55" s="196" t="s">
        <v>33</v>
      </c>
      <c r="C55" s="197" t="s">
        <v>34</v>
      </c>
      <c r="D55" s="197" t="s">
        <v>35</v>
      </c>
      <c r="E55" s="197" t="s">
        <v>36</v>
      </c>
      <c r="F55" s="197" t="s">
        <v>670</v>
      </c>
      <c r="G55" s="198" t="s">
        <v>665</v>
      </c>
      <c r="H55" s="197" t="s">
        <v>37</v>
      </c>
      <c r="I55" s="197" t="s">
        <v>38</v>
      </c>
      <c r="J55" s="197" t="s">
        <v>39</v>
      </c>
      <c r="K55" s="199" t="s">
        <v>40</v>
      </c>
      <c r="L55" s="199" t="s">
        <v>41</v>
      </c>
      <c r="M55" s="200" t="s">
        <v>685</v>
      </c>
      <c r="N55" s="230" t="s">
        <v>689</v>
      </c>
      <c r="O55" s="201" t="s">
        <v>48</v>
      </c>
      <c r="P55" s="51"/>
      <c r="Q55" s="51"/>
      <c r="R55" s="51"/>
      <c r="S55" s="51"/>
      <c r="T55" s="52"/>
      <c r="U55" s="51"/>
      <c r="V55" s="51"/>
      <c r="W55" s="51"/>
      <c r="X55" s="51"/>
      <c r="Y55" s="51"/>
      <c r="Z55" s="51"/>
      <c r="AA55" s="51"/>
    </row>
    <row r="56" spans="1:27" s="40" customFormat="1" ht="17.100000000000001" customHeight="1" x14ac:dyDescent="0.35">
      <c r="A56" s="50"/>
      <c r="B56" s="219" t="s">
        <v>705</v>
      </c>
      <c r="C56" s="220" t="s">
        <v>648</v>
      </c>
      <c r="D56" s="221">
        <v>541</v>
      </c>
      <c r="E56" s="222" t="s">
        <v>649</v>
      </c>
      <c r="F56" s="222"/>
      <c r="G56" s="223" t="s">
        <v>666</v>
      </c>
      <c r="H56" s="224"/>
      <c r="I56" s="225">
        <v>30</v>
      </c>
      <c r="J56" s="226" t="s">
        <v>49</v>
      </c>
      <c r="K56" s="227">
        <v>0.6875</v>
      </c>
      <c r="L56" s="227">
        <v>0.72222222222222221</v>
      </c>
      <c r="M56" s="228">
        <f>IF(OR(I56="",I56=0,LEFT(TRIM(F56),1)="C",LEFT(TRIM(F56),1)="c"),"", MROUND((L56-K56)*1440/60,0.5)*LEN(TRIM(J56)))</f>
        <v>1</v>
      </c>
      <c r="N56" s="228">
        <f t="shared" si="1"/>
        <v>1</v>
      </c>
      <c r="O56" s="229" t="str">
        <f>IF(AND(I56 &gt; 0, OR(J56 = "", K56 = "", L56 = "")), "O", IF(AND(J56 = "", K56 = "", L56 = ""), "", IF(OR(TRIM(J56) = "S", COUNTIF('PAR Appr Mtgs'!A:A, TRIM(J56) &amp; " " &amp;TRIM(TEXT(K56,"H:MM AM/PM"))&amp; " " &amp; "-" &amp; " " &amp;TRIM(TEXT(L56, "H:MM AM/PM"))) &gt; 0), $J$2, "O")))</f>
        <v>P</v>
      </c>
      <c r="P56" s="51"/>
      <c r="Q56" s="51"/>
      <c r="R56" s="51"/>
      <c r="S56" s="51"/>
      <c r="T56" s="52"/>
      <c r="U56" s="51"/>
      <c r="V56" s="51"/>
      <c r="W56" s="51"/>
      <c r="X56" s="51"/>
      <c r="Y56" s="51"/>
      <c r="Z56" s="51"/>
      <c r="AA56" s="51"/>
    </row>
    <row r="57" spans="1:27" s="40" customFormat="1" ht="17.100000000000001" customHeight="1" x14ac:dyDescent="0.35">
      <c r="A57" s="50"/>
      <c r="B57" s="203"/>
      <c r="C57" s="70"/>
      <c r="D57" s="71"/>
      <c r="E57" s="53"/>
      <c r="F57" s="53"/>
      <c r="G57" s="223"/>
      <c r="H57" s="186"/>
      <c r="I57" s="66"/>
      <c r="J57" s="71" t="s">
        <v>45</v>
      </c>
      <c r="K57" s="72">
        <v>0.4375</v>
      </c>
      <c r="L57" s="72">
        <v>0.55555555555555558</v>
      </c>
      <c r="M57" s="228" t="str">
        <f t="shared" ref="M57:M88" si="2">IF(OR(I57="",I57=0,LEFT(TRIM(F57),1)="C",LEFT(TRIM(F57),1)="c"),"", MROUND((L57-K57)*1440/60,0.5)*LEN(TRIM(J57)))</f>
        <v/>
      </c>
      <c r="N57" s="157" t="str">
        <f t="shared" si="1"/>
        <v/>
      </c>
      <c r="O57" s="204" t="str">
        <f>IF(AND(I57 &gt; 0, OR(J57 = "", K57 = "", L57 = "")), "O", IF(AND(J57 = "", K57 = "", L57 = ""), "", IF(OR(TRIM(J57) = "S", COUNTIF('PAR Appr Mtgs'!A:A, TRIM(J57) &amp; " " &amp;TRIM(TEXT(K57,"H:MM AM/PM"))&amp; " " &amp; "-" &amp; " " &amp;TRIM(TEXT(L57, "H:MM AM/PM"))) &gt; 0), $J$2, "O")))</f>
        <v>P</v>
      </c>
      <c r="P57" s="51"/>
      <c r="Q57" s="51"/>
      <c r="R57" s="51"/>
      <c r="S57" s="51"/>
      <c r="T57" s="52"/>
      <c r="U57" s="51"/>
      <c r="V57" s="51"/>
      <c r="W57" s="51"/>
      <c r="X57" s="51"/>
      <c r="Y57" s="51"/>
      <c r="Z57" s="51"/>
      <c r="AA57" s="51"/>
    </row>
    <row r="58" spans="1:27" s="40" customFormat="1" ht="17.100000000000001" customHeight="1" x14ac:dyDescent="0.35">
      <c r="A58" s="50"/>
      <c r="B58" s="203"/>
      <c r="C58" s="70"/>
      <c r="D58" s="71"/>
      <c r="E58" s="53"/>
      <c r="F58" s="53"/>
      <c r="G58" s="53"/>
      <c r="H58" s="186"/>
      <c r="I58" s="66"/>
      <c r="J58" s="71" t="s">
        <v>45</v>
      </c>
      <c r="K58" s="72">
        <v>0.60416666666666663</v>
      </c>
      <c r="L58" s="72">
        <v>0.72222222222222221</v>
      </c>
      <c r="M58" s="228" t="str">
        <f t="shared" si="2"/>
        <v/>
      </c>
      <c r="N58" s="157" t="str">
        <f t="shared" si="1"/>
        <v/>
      </c>
      <c r="O58" s="204" t="str">
        <f>IF(AND(I58 &gt; 0, OR(J58 = "", K58 = "", L58 = "")), "O", IF(AND(J58 = "", K58 = "", L58 = ""), "", IF(OR(TRIM(J58) = "S", COUNTIF('PAR Appr Mtgs'!A:A, TRIM(J58) &amp; " " &amp;TRIM(TEXT(K58,"H:MM AM/PM"))&amp; " " &amp; "-" &amp; " " &amp;TRIM(TEXT(L58, "H:MM AM/PM"))) &gt; 0), $J$2, "O")))</f>
        <v>P</v>
      </c>
      <c r="P58" s="51"/>
      <c r="Q58" s="51"/>
      <c r="R58" s="51"/>
      <c r="S58" s="51"/>
      <c r="T58" s="52"/>
      <c r="U58" s="51"/>
      <c r="V58" s="51"/>
      <c r="W58" s="51"/>
      <c r="X58" s="51"/>
      <c r="Y58" s="51"/>
      <c r="Z58" s="51"/>
      <c r="AA58" s="51"/>
    </row>
    <row r="59" spans="1:27" s="40" customFormat="1" ht="17.100000000000001" customHeight="1" x14ac:dyDescent="0.35">
      <c r="A59" s="50"/>
      <c r="B59" s="203" t="s">
        <v>706</v>
      </c>
      <c r="C59" s="70" t="s">
        <v>650</v>
      </c>
      <c r="D59" s="71">
        <v>350</v>
      </c>
      <c r="E59" s="53" t="s">
        <v>651</v>
      </c>
      <c r="F59" s="53"/>
      <c r="G59" s="53" t="s">
        <v>666</v>
      </c>
      <c r="H59" s="186"/>
      <c r="I59" s="66">
        <v>30</v>
      </c>
      <c r="J59" s="61" t="s">
        <v>45</v>
      </c>
      <c r="K59" s="72">
        <v>0.72916666666666663</v>
      </c>
      <c r="L59" s="72">
        <v>0.84722222222222221</v>
      </c>
      <c r="M59" s="228">
        <f t="shared" si="2"/>
        <v>3</v>
      </c>
      <c r="N59" s="157">
        <f t="shared" si="1"/>
        <v>3</v>
      </c>
      <c r="O59" s="204" t="str">
        <f>IF(AND(I59 &gt; 0, OR(J59 = "", K59 = "", L59 = "")), "O", IF(AND(J59 = "", K59 = "", L59 = ""), "", IF(OR(TRIM(J59) = "S", COUNTIF('PAR Appr Mtgs'!A:A, TRIM(J59) &amp; " " &amp;TRIM(TEXT(K59,"H:MM AM/PM"))&amp; " " &amp; "-" &amp; " " &amp;TRIM(TEXT(L59, "H:MM AM/PM"))) &gt; 0), $J$2, "O")))</f>
        <v>P</v>
      </c>
      <c r="P59" s="51"/>
      <c r="Q59" s="51"/>
      <c r="R59" s="51"/>
      <c r="S59" s="51"/>
      <c r="T59" s="52"/>
      <c r="U59" s="51"/>
      <c r="V59" s="51"/>
      <c r="W59" s="51"/>
      <c r="X59" s="51"/>
      <c r="Y59" s="51"/>
      <c r="Z59" s="51"/>
      <c r="AA59" s="51"/>
    </row>
    <row r="60" spans="1:27" s="40" customFormat="1" ht="17.100000000000001" customHeight="1" x14ac:dyDescent="0.35">
      <c r="A60" s="50"/>
      <c r="B60" s="203" t="s">
        <v>707</v>
      </c>
      <c r="C60" s="70" t="s">
        <v>648</v>
      </c>
      <c r="D60" s="71" t="s">
        <v>655</v>
      </c>
      <c r="E60" s="53" t="s">
        <v>649</v>
      </c>
      <c r="F60" s="53"/>
      <c r="G60" s="53" t="s">
        <v>666</v>
      </c>
      <c r="H60" s="186"/>
      <c r="I60" s="66">
        <v>30</v>
      </c>
      <c r="J60" s="71" t="s">
        <v>647</v>
      </c>
      <c r="K60" s="72">
        <v>0.66666666666666663</v>
      </c>
      <c r="L60" s="72">
        <v>0.74305555555555547</v>
      </c>
      <c r="M60" s="228">
        <f t="shared" si="2"/>
        <v>2</v>
      </c>
      <c r="N60" s="157">
        <f t="shared" si="1"/>
        <v>2</v>
      </c>
      <c r="O60" s="204" t="str">
        <f>IF(AND(I60 &gt; 0, OR(J60 = "", K60 = "", L60 = "")), "O", IF(AND(J60 = "", K60 = "", L60 = ""), "", IF(OR(TRIM(J60) = "S", COUNTIF('PAR Appr Mtgs'!A:A, TRIM(J60) &amp; " " &amp;TRIM(TEXT(K60,"H:MM AM/PM"))&amp; " " &amp; "-" &amp; " " &amp;TRIM(TEXT(L60, "H:MM AM/PM"))) &gt; 0), $J$2, "O")))</f>
        <v>P</v>
      </c>
      <c r="P60" s="51"/>
      <c r="Q60" s="51"/>
      <c r="R60" s="51"/>
      <c r="S60" s="51"/>
      <c r="T60" s="52"/>
      <c r="U60" s="51"/>
      <c r="V60" s="51"/>
      <c r="W60" s="51"/>
      <c r="X60" s="51"/>
      <c r="Y60" s="51"/>
      <c r="Z60" s="51"/>
      <c r="AA60" s="51"/>
    </row>
    <row r="61" spans="1:27" s="40" customFormat="1" ht="17.100000000000001" customHeight="1" x14ac:dyDescent="0.35">
      <c r="A61" s="50"/>
      <c r="B61" s="205" t="s">
        <v>708</v>
      </c>
      <c r="C61" s="70" t="s">
        <v>648</v>
      </c>
      <c r="D61" s="71" t="s">
        <v>656</v>
      </c>
      <c r="E61" s="53" t="s">
        <v>649</v>
      </c>
      <c r="F61" s="53"/>
      <c r="G61" s="53" t="s">
        <v>666</v>
      </c>
      <c r="H61" s="186"/>
      <c r="I61" s="66">
        <v>30</v>
      </c>
      <c r="J61" s="71" t="s">
        <v>51</v>
      </c>
      <c r="K61" s="72">
        <v>0.75</v>
      </c>
      <c r="L61" s="72">
        <v>0.82638888888888884</v>
      </c>
      <c r="M61" s="228">
        <f>IF(OR(I61="",I61=0,LEFT(TRIM(F61),1)="C",LEFT(TRIM(F61),1)="c"),"", MROUND((L61-K61)*1440/60,0.5)*LEN(TRIM(J61)))</f>
        <v>2</v>
      </c>
      <c r="N61" s="157">
        <f>IF(AND(I61&gt;0,G61=""),"Session?",IF(OR(I61="",I61=0,LEFT(TRIM(F61),1)="C",LEFT(TRIM(F61),1)="c"),"",IF(TRIM(G61)="1",M61,IF(TRIM(G61)="5W1",M61/3,IF(TRIM(G61)="5W2",M61/3,IF(TRIM(G61)="5W3",M61/3,IF(TRIM(G61)="8W1",M61/2,IF(TRIM(G61)="8W2",M61/2,"Session??"))))))))</f>
        <v>2</v>
      </c>
      <c r="O61" s="204" t="str">
        <f>IF(AND(I61 &gt; 0, OR(J61 = "", K61 = "", L61 = "")), "O", IF(AND(J61 = "", K61 = "", L61 = ""), "", IF(OR(TRIM(J61) = "S", COUNTIF('PAR Appr Mtgs'!A:A, TRIM(J61) &amp; " " &amp;TRIM(TEXT(K61,"H:MM AM/PM"))&amp; " " &amp; "-" &amp; " " &amp;TRIM(TEXT(L61, "H:MM AM/PM"))) &gt; 0), $J$2, "O")))</f>
        <v>P</v>
      </c>
      <c r="P61" s="51"/>
      <c r="Q61" s="51"/>
      <c r="R61" s="51"/>
      <c r="S61" s="51"/>
      <c r="T61" s="52"/>
      <c r="U61" s="51"/>
      <c r="V61" s="51"/>
      <c r="W61" s="51"/>
      <c r="X61" s="51"/>
      <c r="Y61" s="51"/>
      <c r="Z61" s="51"/>
      <c r="AA61" s="51"/>
    </row>
    <row r="62" spans="1:27" s="40" customFormat="1" ht="17.100000000000001" customHeight="1" x14ac:dyDescent="0.35">
      <c r="A62" s="50"/>
      <c r="B62" s="206"/>
      <c r="C62" s="70"/>
      <c r="D62" s="71"/>
      <c r="E62" s="53"/>
      <c r="F62" s="53"/>
      <c r="G62" s="53"/>
      <c r="H62" s="186"/>
      <c r="I62" s="66"/>
      <c r="J62" s="71"/>
      <c r="K62" s="72"/>
      <c r="L62" s="72"/>
      <c r="M62" s="228" t="str">
        <f t="shared" si="2"/>
        <v/>
      </c>
      <c r="N62" s="157" t="str">
        <f t="shared" si="1"/>
        <v/>
      </c>
      <c r="O62" s="204" t="str">
        <f>IF(AND(I62 &gt; 0, OR(J62 = "", K62 = "", L62 = "")), "O", IF(AND(J62 = "", K62 = "", L62 = ""), "", IF(OR(TRIM(J62) = "S", COUNTIF('PAR Appr Mtgs'!A:A, TRIM(J62) &amp; " " &amp;TRIM(TEXT(K62,"H:MM AM/PM"))&amp; " " &amp; "-" &amp; " " &amp;TRIM(TEXT(L62, "H:MM AM/PM"))) &gt; 0), $J$2, "O")))</f>
        <v/>
      </c>
      <c r="P62" s="51"/>
      <c r="Q62" s="51"/>
      <c r="R62" s="51"/>
      <c r="S62" s="51"/>
      <c r="T62" s="52"/>
      <c r="U62" s="51"/>
      <c r="V62" s="51"/>
      <c r="W62" s="51"/>
      <c r="X62" s="51"/>
      <c r="Y62" s="51"/>
      <c r="Z62" s="51"/>
      <c r="AA62" s="51"/>
    </row>
    <row r="63" spans="1:27" s="40" customFormat="1" ht="17.100000000000001" customHeight="1" x14ac:dyDescent="0.35">
      <c r="A63" s="50"/>
      <c r="B63" s="206"/>
      <c r="C63" s="70"/>
      <c r="D63" s="71"/>
      <c r="E63" s="53"/>
      <c r="F63" s="53"/>
      <c r="G63" s="53"/>
      <c r="H63" s="186"/>
      <c r="I63" s="23"/>
      <c r="J63" s="96" t="s">
        <v>661</v>
      </c>
      <c r="K63" s="72">
        <v>0.35416666666666669</v>
      </c>
      <c r="L63" s="72">
        <v>0.41666666666666669</v>
      </c>
      <c r="M63" s="228" t="str">
        <f t="shared" si="2"/>
        <v/>
      </c>
      <c r="N63" s="157" t="str">
        <f t="shared" si="1"/>
        <v/>
      </c>
      <c r="O63" s="204" t="str">
        <f>IF(AND(I63 &gt; 0, OR(J63 = "", K63 = "", L63 = "")), "O", IF(AND(J63 = "", K63 = "", L63 = ""), "", IF(OR(TRIM(J63) = "S", COUNTIF('PAR Appr Mtgs'!A:A, TRIM(J63) &amp; " " &amp;TRIM(TEXT(K63,"H:MM AM/PM"))&amp; " " &amp; "-" &amp; " " &amp;TRIM(TEXT(L63, "H:MM AM/PM"))) &gt; 0), $J$2, "O")))</f>
        <v>P</v>
      </c>
      <c r="P63" s="51"/>
      <c r="Q63" s="51"/>
      <c r="R63" s="231"/>
      <c r="S63" s="51"/>
      <c r="T63" s="52"/>
      <c r="U63" s="51"/>
      <c r="V63" s="51"/>
      <c r="W63" s="51"/>
      <c r="X63" s="51"/>
      <c r="Y63" s="51"/>
      <c r="Z63" s="51"/>
      <c r="AA63" s="51"/>
    </row>
    <row r="64" spans="1:27" s="40" customFormat="1" ht="17.100000000000001" customHeight="1" x14ac:dyDescent="0.35">
      <c r="A64" s="50"/>
      <c r="B64" s="206"/>
      <c r="C64" s="70"/>
      <c r="D64" s="71"/>
      <c r="E64" s="53"/>
      <c r="F64" s="53"/>
      <c r="G64" s="53"/>
      <c r="H64" s="186"/>
      <c r="I64" s="23"/>
      <c r="J64" s="96" t="s">
        <v>661</v>
      </c>
      <c r="K64" s="72">
        <v>0.52083333333333337</v>
      </c>
      <c r="L64" s="72">
        <v>0.58333333333333337</v>
      </c>
      <c r="M64" s="228" t="str">
        <f t="shared" si="2"/>
        <v/>
      </c>
      <c r="N64" s="157" t="str">
        <f t="shared" si="1"/>
        <v/>
      </c>
      <c r="O64" s="204" t="str">
        <f>IF(AND(I64 &gt; 0, OR(J64 = "", K64 = "", L64 = "")), "O", IF(AND(J64 = "", K64 = "", L64 = ""), "", IF(OR(TRIM(J64) = "S", COUNTIF('PAR Appr Mtgs'!A:A, TRIM(J64) &amp; " " &amp;TRIM(TEXT(K64,"H:MM AM/PM"))&amp; " " &amp; "-" &amp; " " &amp;TRIM(TEXT(L64, "H:MM AM/PM"))) &gt; 0), $J$2, "O")))</f>
        <v>P</v>
      </c>
      <c r="P64" s="51"/>
      <c r="Q64" s="51"/>
      <c r="R64" s="51"/>
      <c r="S64" s="51"/>
      <c r="T64" s="52"/>
      <c r="U64" s="51"/>
      <c r="V64" s="51"/>
      <c r="W64" s="51"/>
      <c r="X64" s="51"/>
      <c r="Y64" s="51"/>
      <c r="Z64" s="51"/>
      <c r="AA64" s="51"/>
    </row>
    <row r="65" spans="1:27" s="40" customFormat="1" ht="17.100000000000001" customHeight="1" x14ac:dyDescent="0.35">
      <c r="A65" s="50"/>
      <c r="B65" s="206">
        <v>10101</v>
      </c>
      <c r="C65" s="70" t="s">
        <v>657</v>
      </c>
      <c r="D65" s="71">
        <v>311</v>
      </c>
      <c r="E65" s="53" t="s">
        <v>658</v>
      </c>
      <c r="F65" s="53"/>
      <c r="G65" s="53" t="s">
        <v>666</v>
      </c>
      <c r="H65" s="186"/>
      <c r="I65" s="23"/>
      <c r="J65" s="96" t="s">
        <v>49</v>
      </c>
      <c r="K65" s="72">
        <v>0.39583333333333331</v>
      </c>
      <c r="L65" s="72">
        <v>0.51388888888888895</v>
      </c>
      <c r="M65" s="228" t="str">
        <f>IF(OR(I65="",I65=0,LEFT(TRIM(F65),1)="C",LEFT(TRIM(F65),1)="c"),"", MROUND((L65-K65)*1440/60,0.5)*LEN(TRIM(J65)))</f>
        <v/>
      </c>
      <c r="N65" s="157" t="str">
        <f>IF(AND(I65&gt;0,G65=""),"Session?",IF(OR(I65="",I65=0,LEFT(TRIM(F65),1)="C",LEFT(TRIM(F65),1)="c"),"",IF(TRIM(G65)="1",M65,IF(TRIM(G65)="5W1",M65/3,IF(TRIM(G65)="5W2",M65/3,IF(TRIM(G65)="5W3",M65/3,IF(TRIM(G65)="8W1",M65/2,IF(TRIM(G65)="8W2",M65/2,"Session??"))))))))</f>
        <v/>
      </c>
      <c r="O65" s="204" t="str">
        <f>IF(AND(I65 &gt; 0, OR(J65 = "", K65 = "", L65 = "")), "O", IF(AND(J65 = "", K65 = "", L65 = ""), "", IF(OR(TRIM(J65) = "S", COUNTIF('PAR Appr Mtgs'!A:A, TRIM(J65) &amp; " " &amp;TRIM(TEXT(K65,"H:MM AM/PM"))&amp; " " &amp; "-" &amp; " " &amp;TRIM(TEXT(L65, "H:MM AM/PM"))) &gt; 0), $J$2, "O")))</f>
        <v>P</v>
      </c>
      <c r="P65" s="51"/>
      <c r="Q65" s="51"/>
      <c r="R65" s="231"/>
      <c r="S65" s="51"/>
      <c r="T65" s="52"/>
      <c r="U65" s="51"/>
      <c r="V65" s="51"/>
      <c r="W65" s="51"/>
      <c r="X65" s="51"/>
      <c r="Y65" s="51"/>
      <c r="Z65" s="51"/>
      <c r="AA65" s="51"/>
    </row>
    <row r="66" spans="1:27" s="40" customFormat="1" ht="17.100000000000001" customHeight="1" x14ac:dyDescent="0.35">
      <c r="A66" s="50"/>
      <c r="B66" s="206">
        <v>24680</v>
      </c>
      <c r="C66" s="70" t="s">
        <v>659</v>
      </c>
      <c r="D66" s="71" t="s">
        <v>660</v>
      </c>
      <c r="E66" s="53" t="s">
        <v>649</v>
      </c>
      <c r="F66" s="53"/>
      <c r="G66" s="53" t="s">
        <v>672</v>
      </c>
      <c r="H66" s="188"/>
      <c r="I66" s="23">
        <v>30</v>
      </c>
      <c r="J66" s="96" t="s">
        <v>661</v>
      </c>
      <c r="K66" s="72">
        <v>0.375</v>
      </c>
      <c r="L66" s="72">
        <v>0.48958333333333331</v>
      </c>
      <c r="M66" s="228">
        <f t="shared" si="2"/>
        <v>3</v>
      </c>
      <c r="N66" s="157">
        <f t="shared" si="1"/>
        <v>1</v>
      </c>
      <c r="O66" s="204" t="str">
        <f>IF(AND(I66 &gt; 0, OR(J66 = "", K66 = "", L66 = "")), "O", IF(AND(J66 = "", K66 = "", L66 = ""), "", IF(OR(TRIM(J66) = "S", COUNTIF('PAR Appr Mtgs'!A:A, TRIM(J66) &amp; " " &amp;TRIM(TEXT(K66,"H:MM AM/PM"))&amp; " " &amp; "-" &amp; " " &amp;TRIM(TEXT(L66, "H:MM AM/PM"))) &gt; 0), $J$2, "O")))</f>
        <v>P</v>
      </c>
      <c r="P66" s="51"/>
      <c r="Q66" s="51"/>
      <c r="R66" s="231"/>
      <c r="S66" s="217"/>
      <c r="T66" s="218"/>
      <c r="U66" s="51"/>
      <c r="V66" s="51"/>
      <c r="W66" s="51"/>
      <c r="X66" s="51"/>
      <c r="Y66" s="51"/>
      <c r="Z66" s="51"/>
      <c r="AA66" s="51"/>
    </row>
    <row r="67" spans="1:27" s="40" customFormat="1" ht="17.100000000000001" customHeight="1" x14ac:dyDescent="0.35">
      <c r="A67" s="50"/>
      <c r="B67" s="206">
        <v>13579</v>
      </c>
      <c r="C67" s="70" t="s">
        <v>659</v>
      </c>
      <c r="D67" s="71" t="s">
        <v>662</v>
      </c>
      <c r="E67" s="53" t="s">
        <v>649</v>
      </c>
      <c r="F67" s="53"/>
      <c r="G67" s="53" t="s">
        <v>673</v>
      </c>
      <c r="H67" s="188"/>
      <c r="I67" s="23">
        <v>30</v>
      </c>
      <c r="J67" s="96" t="s">
        <v>661</v>
      </c>
      <c r="K67" s="72">
        <v>0.375</v>
      </c>
      <c r="L67" s="72">
        <v>0.49305555555555558</v>
      </c>
      <c r="M67" s="228">
        <f t="shared" si="2"/>
        <v>3</v>
      </c>
      <c r="N67" s="157">
        <f t="shared" si="1"/>
        <v>1</v>
      </c>
      <c r="O67" s="204" t="str">
        <f>IF(AND(I67 &gt; 0, OR(J67 = "", K67 = "", L67 = "")), "O", IF(AND(J67 = "", K67 = "", L67 = ""), "", IF(OR(TRIM(J67) = "S", COUNTIF('PAR Appr Mtgs'!A:A, TRIM(J67) &amp; " " &amp;TRIM(TEXT(K67,"H:MM AM/PM"))&amp; " " &amp; "-" &amp; " " &amp;TRIM(TEXT(L67, "H:MM AM/PM"))) &gt; 0), $J$2, "O")))</f>
        <v>P</v>
      </c>
      <c r="P67" s="51"/>
      <c r="Q67" s="51"/>
      <c r="R67" s="51"/>
      <c r="S67" s="217"/>
      <c r="T67" s="218"/>
      <c r="U67" s="51"/>
      <c r="V67" s="51"/>
      <c r="W67" s="51"/>
      <c r="X67" s="51"/>
      <c r="Y67" s="51"/>
      <c r="Z67" s="51"/>
      <c r="AA67" s="51"/>
    </row>
    <row r="68" spans="1:27" s="40" customFormat="1" ht="17.100000000000001" customHeight="1" x14ac:dyDescent="0.35">
      <c r="A68" s="50"/>
      <c r="B68" s="206">
        <v>12321</v>
      </c>
      <c r="C68" s="70" t="s">
        <v>659</v>
      </c>
      <c r="D68" s="71" t="s">
        <v>677</v>
      </c>
      <c r="E68" s="53" t="s">
        <v>649</v>
      </c>
      <c r="F68" s="53"/>
      <c r="G68" s="53" t="s">
        <v>676</v>
      </c>
      <c r="H68" s="188"/>
      <c r="I68" s="23">
        <v>30</v>
      </c>
      <c r="J68" s="96" t="s">
        <v>661</v>
      </c>
      <c r="K68" s="72">
        <v>0.375</v>
      </c>
      <c r="L68" s="72">
        <v>0.5</v>
      </c>
      <c r="M68" s="228">
        <f>IF(OR(I68="",I68=0,LEFT(TRIM(F68),1)="C",LEFT(TRIM(F68),1)="c"),"", MROUND((L68-K68)*1440/60,0.5)*LEN(TRIM(J68)))</f>
        <v>3</v>
      </c>
      <c r="N68" s="157">
        <f>IF(AND(I68&gt;0,G68=""),"Session?",IF(OR(I68="",I68=0,LEFT(TRIM(F68),1)="C",LEFT(TRIM(F68),1)="c"),"",IF(TRIM(G68)="1",M68,IF(TRIM(G68)="5W1",M68/3,IF(TRIM(G68)="5W2",M68/3,IF(TRIM(G68)="5W3",M68/3,IF(TRIM(G68)="8W1",M68/2,IF(TRIM(G68)="8W2",M68/2,"Session??"))))))))</f>
        <v>1</v>
      </c>
      <c r="O68" s="204" t="str">
        <f>IF(AND(I68 &gt; 0, OR(J68 = "", K68 = "", L68 = "")), "O", IF(AND(J68 = "", K68 = "", L68 = ""), "", IF(OR(TRIM(J68) = "S", COUNTIF('PAR Appr Mtgs'!A:A, TRIM(J68) &amp; " " &amp;TRIM(TEXT(K68,"H:MM AM/PM"))&amp; " " &amp; "-" &amp; " " &amp;TRIM(TEXT(L68, "H:MM AM/PM"))) &gt; 0), $J$2, "O")))</f>
        <v>P</v>
      </c>
      <c r="P68" s="51"/>
      <c r="Q68" s="51"/>
      <c r="R68" s="51"/>
      <c r="S68" s="217"/>
      <c r="T68" s="218"/>
      <c r="U68" s="216"/>
      <c r="V68" s="51"/>
      <c r="W68" s="51"/>
      <c r="X68" s="51"/>
      <c r="Y68" s="51"/>
      <c r="Z68" s="51"/>
      <c r="AA68" s="51"/>
    </row>
    <row r="69" spans="1:27" s="40" customFormat="1" ht="17.100000000000001" customHeight="1" x14ac:dyDescent="0.35">
      <c r="A69" s="50"/>
      <c r="B69" s="206"/>
      <c r="C69" s="70"/>
      <c r="D69" s="71"/>
      <c r="E69" s="53"/>
      <c r="F69" s="53"/>
      <c r="G69" s="53"/>
      <c r="H69" s="186"/>
      <c r="I69" s="23"/>
      <c r="J69" s="96"/>
      <c r="K69" s="72"/>
      <c r="L69" s="72"/>
      <c r="M69" s="228" t="str">
        <f>IF(OR(I69="",I69=0,LEFT(TRIM(F69),1)="C",LEFT(TRIM(F69),1)="c"),"", MROUND((L69-K69)*1440/60,0.5)*LEN(TRIM(J69)))</f>
        <v/>
      </c>
      <c r="N69" s="157" t="str">
        <f>IF(AND(I69&gt;0,G69=""),"Session?",IF(OR(I69="",I69=0,LEFT(TRIM(F69),1)="C",LEFT(TRIM(F69),1)="c"),"",IF(TRIM(G69)="1",M69,IF(TRIM(G69)="5W1",M69/3,IF(TRIM(G69)="5W2",M69/3,IF(TRIM(G69)="5W3",M69/3,IF(TRIM(G69)="8W1",M69/2,IF(TRIM(G69)="8W2",M69/2,"Session??"))))))))</f>
        <v/>
      </c>
      <c r="O69" s="204" t="str">
        <f>IF(AND(I69 &gt; 0, OR(J69 = "", K69 = "", L69 = "")), "O", IF(AND(J69 = "", K69 = "", L69 = ""), "", IF(OR(TRIM(J69) = "S", COUNTIF('PAR Appr Mtgs'!A:A, TRIM(J69) &amp; " " &amp;TRIM(TEXT(K69,"H:MM AM/PM"))&amp; " " &amp; "-" &amp; " " &amp;TRIM(TEXT(L69, "H:MM AM/PM"))) &gt; 0), $J$2, "O")))</f>
        <v/>
      </c>
      <c r="P69" s="51"/>
      <c r="Q69" s="51"/>
      <c r="R69" s="51"/>
      <c r="S69" s="51"/>
      <c r="T69" s="52"/>
      <c r="U69" s="51"/>
      <c r="V69" s="51"/>
      <c r="W69" s="51"/>
      <c r="X69" s="51"/>
      <c r="Y69" s="51"/>
      <c r="Z69" s="51"/>
      <c r="AA69" s="51"/>
    </row>
    <row r="70" spans="1:27" s="40" customFormat="1" ht="17.100000000000001" customHeight="1" x14ac:dyDescent="0.35">
      <c r="A70" s="50"/>
      <c r="B70" s="206">
        <v>77777</v>
      </c>
      <c r="C70" s="70" t="s">
        <v>684</v>
      </c>
      <c r="D70" s="71">
        <v>567</v>
      </c>
      <c r="E70" s="53" t="s">
        <v>649</v>
      </c>
      <c r="F70" s="53"/>
      <c r="G70" s="53" t="s">
        <v>663</v>
      </c>
      <c r="H70" s="188"/>
      <c r="I70" s="23">
        <v>30</v>
      </c>
      <c r="J70" s="96" t="s">
        <v>661</v>
      </c>
      <c r="K70" s="72">
        <v>0.52083333333333337</v>
      </c>
      <c r="L70" s="72">
        <v>0.63541666666666663</v>
      </c>
      <c r="M70" s="228">
        <f t="shared" si="2"/>
        <v>3</v>
      </c>
      <c r="N70" s="157">
        <f t="shared" si="1"/>
        <v>1.5</v>
      </c>
      <c r="O70" s="204" t="str">
        <f>IF(AND(I70 &gt; 0, OR(J70 = "", K70 = "", L70 = "")), "O", IF(AND(J70 = "", K70 = "", L70 = ""), "", IF(OR(TRIM(J70) = "S", COUNTIF('PAR Appr Mtgs'!A:A, TRIM(J70) &amp; " " &amp;TRIM(TEXT(K70,"H:MM AM/PM"))&amp; " " &amp; "-" &amp; " " &amp;TRIM(TEXT(L70, "H:MM AM/PM"))) &gt; 0), $J$2, "O")))</f>
        <v>P</v>
      </c>
      <c r="P70" s="51"/>
      <c r="Q70" s="51"/>
      <c r="R70" s="51"/>
      <c r="S70" s="51"/>
      <c r="T70" s="52"/>
      <c r="U70" s="51"/>
      <c r="V70" s="51"/>
      <c r="W70" s="51"/>
      <c r="X70" s="51"/>
      <c r="Y70" s="51"/>
      <c r="Z70" s="51"/>
      <c r="AA70" s="51"/>
    </row>
    <row r="71" spans="1:27" s="40" customFormat="1" ht="17.100000000000001" customHeight="1" x14ac:dyDescent="0.35">
      <c r="A71" s="50"/>
      <c r="B71" s="206">
        <v>88888</v>
      </c>
      <c r="C71" s="70" t="s">
        <v>684</v>
      </c>
      <c r="D71" s="71">
        <v>667</v>
      </c>
      <c r="E71" s="53" t="s">
        <v>649</v>
      </c>
      <c r="F71" s="53" t="s">
        <v>683</v>
      </c>
      <c r="G71" s="53" t="s">
        <v>663</v>
      </c>
      <c r="H71" s="188"/>
      <c r="I71" s="23">
        <v>30</v>
      </c>
      <c r="J71" s="96" t="s">
        <v>661</v>
      </c>
      <c r="K71" s="72">
        <v>0.52083333333333337</v>
      </c>
      <c r="L71" s="72">
        <v>0.63541666666666663</v>
      </c>
      <c r="M71" s="228" t="str">
        <f t="shared" si="2"/>
        <v/>
      </c>
      <c r="N71" s="157" t="str">
        <f t="shared" si="1"/>
        <v/>
      </c>
      <c r="O71" s="204" t="str">
        <f>IF(AND(I71 &gt; 0, OR(J71 = "", K71 = "", L71 = "")), "O", IF(AND(J71 = "", K71 = "", L71 = ""), "", IF(OR(TRIM(J71) = "S", COUNTIF('PAR Appr Mtgs'!A:A, TRIM(J71) &amp; " " &amp;TRIM(TEXT(K71,"H:MM AM/PM"))&amp; " " &amp; "-" &amp; " " &amp;TRIM(TEXT(L71, "H:MM AM/PM"))) &gt; 0), $J$2, "O")))</f>
        <v>P</v>
      </c>
      <c r="P71" s="51"/>
      <c r="Q71" s="51"/>
      <c r="R71" s="51"/>
      <c r="S71" s="51"/>
      <c r="T71" s="52"/>
      <c r="U71" s="51"/>
      <c r="V71" s="51"/>
      <c r="W71" s="51"/>
      <c r="X71" s="51"/>
      <c r="Y71" s="51"/>
      <c r="Z71" s="51"/>
      <c r="AA71" s="51"/>
    </row>
    <row r="72" spans="1:27" s="40" customFormat="1" ht="17.100000000000001" customHeight="1" x14ac:dyDescent="0.35">
      <c r="A72" s="50"/>
      <c r="B72" s="206">
        <v>99999</v>
      </c>
      <c r="C72" s="70" t="s">
        <v>694</v>
      </c>
      <c r="D72" s="71">
        <v>100</v>
      </c>
      <c r="E72" s="53" t="s">
        <v>649</v>
      </c>
      <c r="F72" s="53"/>
      <c r="G72" s="53" t="s">
        <v>664</v>
      </c>
      <c r="H72" s="186"/>
      <c r="I72" s="23">
        <v>20</v>
      </c>
      <c r="J72" s="96" t="s">
        <v>661</v>
      </c>
      <c r="K72" s="72">
        <v>0.52083333333333337</v>
      </c>
      <c r="L72" s="72">
        <v>0.63541666666666663</v>
      </c>
      <c r="M72" s="228">
        <f t="shared" si="2"/>
        <v>3</v>
      </c>
      <c r="N72" s="157">
        <f t="shared" si="1"/>
        <v>1.5</v>
      </c>
      <c r="O72" s="204" t="str">
        <f>IF(AND(I72 &gt; 0, OR(J72 = "", K72 = "", L72 = "")), "O", IF(AND(J72 = "", K72 = "", L72 = ""), "", IF(OR(TRIM(J72) = "S", COUNTIF('PAR Appr Mtgs'!A:A, TRIM(J72) &amp; " " &amp;TRIM(TEXT(K72,"H:MM AM/PM"))&amp; " " &amp; "-" &amp; " " &amp;TRIM(TEXT(L72, "H:MM AM/PM"))) &gt; 0), $J$2, "O")))</f>
        <v>P</v>
      </c>
      <c r="P72" s="51"/>
      <c r="Q72" s="51"/>
      <c r="R72" s="51"/>
      <c r="S72" s="51"/>
      <c r="T72" s="218"/>
      <c r="U72" s="51"/>
      <c r="V72" s="51"/>
      <c r="W72" s="51"/>
      <c r="X72" s="51"/>
      <c r="Y72" s="51"/>
      <c r="Z72" s="51"/>
      <c r="AA72" s="51"/>
    </row>
    <row r="73" spans="1:27" s="40" customFormat="1" ht="17.100000000000001" customHeight="1" x14ac:dyDescent="0.35">
      <c r="A73" s="50"/>
      <c r="B73" s="206"/>
      <c r="C73" s="70"/>
      <c r="D73" s="71"/>
      <c r="E73" s="53"/>
      <c r="F73" s="53"/>
      <c r="G73" s="53"/>
      <c r="H73" s="182"/>
      <c r="I73" s="62"/>
      <c r="J73" s="71"/>
      <c r="K73" s="190"/>
      <c r="L73" s="190"/>
      <c r="M73" s="228" t="str">
        <f t="shared" si="2"/>
        <v/>
      </c>
      <c r="N73" s="157" t="str">
        <f t="shared" si="1"/>
        <v/>
      </c>
      <c r="O73" s="204" t="str">
        <f>IF(AND(I73 &gt; 0, OR(J73 = "", K73 = "", L73 = "")), "O", IF(AND(J73 = "", K73 = "", L73 = ""), "", IF(OR(TRIM(J73) = "S", COUNTIF('PAR Appr Mtgs'!A:A, TRIM(J73) &amp; " " &amp;TRIM(TEXT(K73,"H:MM AM/PM"))&amp; " " &amp; "-" &amp; " " &amp;TRIM(TEXT(L73, "H:MM AM/PM"))) &gt; 0), $J$2, "O")))</f>
        <v/>
      </c>
      <c r="P73" s="51"/>
      <c r="Q73" s="51"/>
      <c r="R73" s="51"/>
      <c r="S73" s="51"/>
      <c r="T73" s="218"/>
      <c r="U73" s="51"/>
      <c r="V73" s="51"/>
      <c r="W73" s="51"/>
      <c r="X73" s="51"/>
      <c r="Y73" s="51"/>
      <c r="Z73" s="51"/>
      <c r="AA73" s="51"/>
    </row>
    <row r="74" spans="1:27" s="40" customFormat="1" ht="17.100000000000001" customHeight="1" x14ac:dyDescent="0.35">
      <c r="A74" s="50"/>
      <c r="B74" s="206"/>
      <c r="C74" s="70"/>
      <c r="D74" s="71"/>
      <c r="E74" s="53"/>
      <c r="F74" s="53"/>
      <c r="G74" s="53"/>
      <c r="H74" s="182"/>
      <c r="I74" s="62"/>
      <c r="J74" s="71"/>
      <c r="K74" s="190"/>
      <c r="L74" s="190"/>
      <c r="M74" s="228" t="str">
        <f t="shared" si="2"/>
        <v/>
      </c>
      <c r="N74" s="157" t="str">
        <f t="shared" si="1"/>
        <v/>
      </c>
      <c r="O74" s="204" t="str">
        <f>IF(AND(I74 &gt; 0, OR(J74 = "", K74 = "", L74 = "")), "O", IF(AND(J74 = "", K74 = "", L74 = ""), "", IF(OR(TRIM(J74) = "S", COUNTIF('PAR Appr Mtgs'!A:A, TRIM(J74) &amp; " " &amp;TRIM(TEXT(K74,"H:MM AM/PM"))&amp; " " &amp; "-" &amp; " " &amp;TRIM(TEXT(L74, "H:MM AM/PM"))) &gt; 0), $J$2, "O")))</f>
        <v/>
      </c>
      <c r="P74" s="51"/>
      <c r="Q74" s="51"/>
      <c r="R74" s="51"/>
      <c r="S74" s="51"/>
      <c r="T74" s="218"/>
      <c r="U74" s="51"/>
      <c r="V74" s="51"/>
      <c r="W74" s="51"/>
      <c r="X74" s="51"/>
      <c r="Y74" s="51"/>
      <c r="Z74" s="51"/>
      <c r="AA74" s="51"/>
    </row>
    <row r="75" spans="1:27" s="40" customFormat="1" ht="17.100000000000001" customHeight="1" x14ac:dyDescent="0.35">
      <c r="A75" s="50"/>
      <c r="B75" s="206"/>
      <c r="C75" s="70"/>
      <c r="D75" s="71"/>
      <c r="E75" s="53"/>
      <c r="F75" s="53"/>
      <c r="G75" s="53"/>
      <c r="H75" s="186"/>
      <c r="I75" s="23"/>
      <c r="J75" s="96"/>
      <c r="K75" s="72"/>
      <c r="L75" s="72"/>
      <c r="M75" s="228" t="str">
        <f t="shared" si="2"/>
        <v/>
      </c>
      <c r="N75" s="157" t="str">
        <f t="shared" si="1"/>
        <v/>
      </c>
      <c r="O75" s="204" t="str">
        <f>IF(AND(I75 &gt; 0, OR(J75 = "", K75 = "", L75 = "")), "O", IF(AND(J75 = "", K75 = "", L75 = ""), "", IF(OR(TRIM(J75) = "S", COUNTIF('PAR Appr Mtgs'!A:A, TRIM(J75) &amp; " " &amp;TRIM(TEXT(K75,"H:MM AM/PM"))&amp; " " &amp; "-" &amp; " " &amp;TRIM(TEXT(L75, "H:MM AM/PM"))) &gt; 0), $J$2, "O")))</f>
        <v/>
      </c>
      <c r="P75" s="51"/>
      <c r="Q75" s="51"/>
      <c r="R75" s="51"/>
      <c r="S75" s="51"/>
      <c r="T75" s="52"/>
      <c r="V75" s="51"/>
      <c r="W75" s="51"/>
      <c r="X75" s="51"/>
      <c r="Y75" s="51"/>
      <c r="Z75" s="51"/>
      <c r="AA75" s="51"/>
    </row>
    <row r="76" spans="1:27" s="40" customFormat="1" ht="17.100000000000001" customHeight="1" x14ac:dyDescent="0.35">
      <c r="A76" s="50"/>
      <c r="B76" s="206"/>
      <c r="C76" s="70"/>
      <c r="D76" s="71"/>
      <c r="E76" s="53"/>
      <c r="F76" s="53"/>
      <c r="G76" s="53"/>
      <c r="H76" s="186"/>
      <c r="I76" s="23"/>
      <c r="J76" s="96"/>
      <c r="K76" s="72"/>
      <c r="L76" s="72"/>
      <c r="M76" s="228" t="str">
        <f t="shared" si="2"/>
        <v/>
      </c>
      <c r="N76" s="157" t="str">
        <f t="shared" si="1"/>
        <v/>
      </c>
      <c r="O76" s="204" t="str">
        <f>IF(AND(I76 &gt; 0, OR(J76 = "", K76 = "", L76 = "")), "O", IF(AND(J76 = "", K76 = "", L76 = ""), "", IF(OR(TRIM(J76) = "S", COUNTIF('PAR Appr Mtgs'!A:A, TRIM(J76) &amp; " " &amp;TRIM(TEXT(K76,"H:MM AM/PM"))&amp; " " &amp; "-" &amp; " " &amp;TRIM(TEXT(L76, "H:MM AM/PM"))) &gt; 0), $J$2, "O")))</f>
        <v/>
      </c>
      <c r="P76" s="51"/>
      <c r="Q76" s="51"/>
      <c r="R76" s="51"/>
      <c r="S76" s="51"/>
      <c r="T76" s="52"/>
      <c r="U76" s="51"/>
      <c r="V76" s="51"/>
      <c r="W76" s="51"/>
      <c r="X76" s="51"/>
      <c r="Y76" s="51"/>
      <c r="Z76" s="51"/>
      <c r="AA76" s="51"/>
    </row>
    <row r="77" spans="1:27" s="40" customFormat="1" ht="17.100000000000001" customHeight="1" x14ac:dyDescent="0.35">
      <c r="A77" s="50"/>
      <c r="B77" s="206"/>
      <c r="C77" s="70"/>
      <c r="D77" s="71"/>
      <c r="E77" s="53"/>
      <c r="F77" s="53"/>
      <c r="G77" s="53"/>
      <c r="H77" s="186"/>
      <c r="I77" s="23"/>
      <c r="J77" s="96"/>
      <c r="K77" s="72"/>
      <c r="L77" s="72"/>
      <c r="M77" s="228" t="str">
        <f t="shared" si="2"/>
        <v/>
      </c>
      <c r="N77" s="157" t="str">
        <f t="shared" si="1"/>
        <v/>
      </c>
      <c r="O77" s="204" t="str">
        <f>IF(AND(I77 &gt; 0, OR(J77 = "", K77 = "", L77 = "")), "O", IF(AND(J77 = "", K77 = "", L77 = ""), "", IF(OR(TRIM(J77) = "S", COUNTIF('PAR Appr Mtgs'!A:A, TRIM(J77) &amp; " " &amp;TRIM(TEXT(K77,"H:MM AM/PM"))&amp; " " &amp; "-" &amp; " " &amp;TRIM(TEXT(L77, "H:MM AM/PM"))) &gt; 0), $J$2, "O")))</f>
        <v/>
      </c>
      <c r="P77" s="51"/>
      <c r="Q77" s="51"/>
      <c r="R77" s="51"/>
      <c r="S77" s="51"/>
      <c r="T77" s="52"/>
      <c r="U77" s="51"/>
      <c r="V77" s="51"/>
      <c r="W77" s="51"/>
      <c r="X77" s="51"/>
      <c r="Y77" s="51"/>
      <c r="Z77" s="51"/>
      <c r="AA77" s="51"/>
    </row>
    <row r="78" spans="1:27" s="40" customFormat="1" ht="17.100000000000001" customHeight="1" x14ac:dyDescent="0.35">
      <c r="A78" s="50"/>
      <c r="B78" s="206"/>
      <c r="C78" s="189"/>
      <c r="D78" s="71"/>
      <c r="E78" s="53"/>
      <c r="F78" s="53"/>
      <c r="G78" s="53"/>
      <c r="H78" s="186"/>
      <c r="I78" s="23"/>
      <c r="J78" s="96"/>
      <c r="K78" s="72"/>
      <c r="L78" s="72"/>
      <c r="M78" s="228" t="str">
        <f t="shared" si="2"/>
        <v/>
      </c>
      <c r="N78" s="157" t="str">
        <f t="shared" si="1"/>
        <v/>
      </c>
      <c r="O78" s="204" t="str">
        <f>IF(AND(I78 &gt; 0, OR(J78 = "", K78 = "", L78 = "")), "O", IF(AND(J78 = "", K78 = "", L78 = ""), "", IF(OR(TRIM(J78) = "S", COUNTIF('PAR Appr Mtgs'!A:A, TRIM(J78) &amp; " " &amp;TRIM(TEXT(K78,"H:MM AM/PM"))&amp; " " &amp; "-" &amp; " " &amp;TRIM(TEXT(L78, "H:MM AM/PM"))) &gt; 0), $J$2, "O")))</f>
        <v/>
      </c>
      <c r="P78" s="51"/>
      <c r="Q78" s="51"/>
      <c r="R78" s="51"/>
      <c r="S78" s="51"/>
      <c r="T78" s="52"/>
      <c r="U78" s="51"/>
      <c r="V78" s="51"/>
      <c r="W78" s="51"/>
      <c r="X78" s="51"/>
      <c r="Y78" s="51"/>
      <c r="Z78" s="51"/>
      <c r="AA78" s="51"/>
    </row>
    <row r="79" spans="1:27" s="40" customFormat="1" ht="17.100000000000001" customHeight="1" x14ac:dyDescent="0.35">
      <c r="A79" s="50"/>
      <c r="B79" s="206"/>
      <c r="C79" s="70"/>
      <c r="D79" s="71"/>
      <c r="E79" s="53"/>
      <c r="F79" s="53"/>
      <c r="G79" s="53"/>
      <c r="H79" s="182"/>
      <c r="I79" s="62"/>
      <c r="J79" s="71"/>
      <c r="K79" s="190"/>
      <c r="L79" s="190"/>
      <c r="M79" s="228" t="str">
        <f t="shared" si="2"/>
        <v/>
      </c>
      <c r="N79" s="157" t="str">
        <f t="shared" ref="N79:N88" si="3">IF(AND(I79&gt;0,G79=""),"Session?",IF(OR(I79="",I79=0,LEFT(TRIM(F79),1)="C",LEFT(TRIM(F79),1)="c"),"",IF(TRIM(G79)="1",M79,IF(TRIM(G79)="5W1",M79/3,IF(TRIM(G79)="5W2",M79/3,IF(TRIM(G79)="5W3",M79/3,IF(TRIM(G79)="8W1",M79/2,IF(TRIM(G79)="8W2",M79/2,"Session??"))))))))</f>
        <v/>
      </c>
      <c r="O79" s="204" t="str">
        <f>IF(AND(I79 &gt; 0, OR(J79 = "", K79 = "", L79 = "")), "O", IF(AND(J79 = "", K79 = "", L79 = ""), "", IF(OR(TRIM(J79) = "S", COUNTIF('PAR Appr Mtgs'!A:A, TRIM(J79) &amp; " " &amp;TRIM(TEXT(K79,"H:MM AM/PM"))&amp; " " &amp; "-" &amp; " " &amp;TRIM(TEXT(L79, "H:MM AM/PM"))) &gt; 0), $J$2, "O")))</f>
        <v/>
      </c>
      <c r="P79" s="51"/>
      <c r="Q79" s="51"/>
      <c r="R79" s="51"/>
      <c r="S79" s="51"/>
      <c r="T79" s="52"/>
      <c r="U79" s="51"/>
      <c r="V79" s="51"/>
      <c r="W79" s="51"/>
      <c r="X79" s="51"/>
      <c r="Y79" s="51"/>
      <c r="Z79" s="51"/>
      <c r="AA79" s="51"/>
    </row>
    <row r="80" spans="1:27" s="40" customFormat="1" ht="17.100000000000001" customHeight="1" x14ac:dyDescent="0.35">
      <c r="A80" s="50"/>
      <c r="B80" s="206"/>
      <c r="C80" s="70"/>
      <c r="D80" s="71"/>
      <c r="E80" s="53"/>
      <c r="F80" s="53"/>
      <c r="G80" s="53"/>
      <c r="H80" s="182"/>
      <c r="I80" s="62"/>
      <c r="J80" s="71"/>
      <c r="K80" s="190"/>
      <c r="L80" s="190"/>
      <c r="M80" s="228" t="str">
        <f t="shared" si="2"/>
        <v/>
      </c>
      <c r="N80" s="157" t="str">
        <f t="shared" si="3"/>
        <v/>
      </c>
      <c r="O80" s="204" t="str">
        <f>IF(AND(I80 &gt; 0, OR(J80 = "", K80 = "", L80 = "")), "O", IF(AND(J80 = "", K80 = "", L80 = ""), "", IF(OR(TRIM(J80) = "S", COUNTIF('PAR Appr Mtgs'!A:A, TRIM(J80) &amp; " " &amp;TRIM(TEXT(K80,"H:MM AM/PM"))&amp; " " &amp; "-" &amp; " " &amp;TRIM(TEXT(L80, "H:MM AM/PM"))) &gt; 0), $J$2, "O")))</f>
        <v/>
      </c>
      <c r="P80" s="51"/>
      <c r="Q80" s="51"/>
      <c r="R80" s="51"/>
      <c r="S80" s="51"/>
      <c r="T80" s="52"/>
      <c r="U80" s="51"/>
      <c r="V80" s="51"/>
      <c r="W80" s="51"/>
      <c r="X80" s="51"/>
      <c r="Y80" s="51"/>
      <c r="Z80" s="51"/>
      <c r="AA80" s="51"/>
    </row>
    <row r="81" spans="1:27" s="40" customFormat="1" ht="17.100000000000001" customHeight="1" x14ac:dyDescent="0.35">
      <c r="A81" s="50"/>
      <c r="B81" s="206"/>
      <c r="C81" s="70"/>
      <c r="D81" s="71"/>
      <c r="E81" s="53"/>
      <c r="F81" s="53"/>
      <c r="G81" s="53"/>
      <c r="H81" s="186"/>
      <c r="I81" s="23"/>
      <c r="J81" s="96"/>
      <c r="K81" s="72"/>
      <c r="L81" s="72"/>
      <c r="M81" s="228" t="str">
        <f t="shared" si="2"/>
        <v/>
      </c>
      <c r="N81" s="157" t="str">
        <f t="shared" si="3"/>
        <v/>
      </c>
      <c r="O81" s="204" t="str">
        <f>IF(AND(I81 &gt; 0, OR(J81 = "", K81 = "", L81 = "")), "O", IF(AND(J81 = "", K81 = "", L81 = ""), "", IF(OR(TRIM(J81) = "S", COUNTIF('PAR Appr Mtgs'!A:A, TRIM(J81) &amp; " " &amp;TRIM(TEXT(K81,"H:MM AM/PM"))&amp; " " &amp; "-" &amp; " " &amp;TRIM(TEXT(L81, "H:MM AM/PM"))) &gt; 0), $J$2, "O")))</f>
        <v/>
      </c>
      <c r="P81" s="51"/>
      <c r="Q81" s="51"/>
      <c r="R81" s="51"/>
      <c r="S81" s="51"/>
      <c r="T81" s="52"/>
      <c r="U81" s="51"/>
      <c r="V81" s="51"/>
      <c r="W81" s="51"/>
      <c r="X81" s="51"/>
      <c r="Y81" s="51"/>
      <c r="Z81" s="51"/>
      <c r="AA81" s="51"/>
    </row>
    <row r="82" spans="1:27" s="40" customFormat="1" ht="17.100000000000001" customHeight="1" x14ac:dyDescent="0.35">
      <c r="A82" s="50"/>
      <c r="B82" s="206"/>
      <c r="C82" s="70"/>
      <c r="D82" s="71"/>
      <c r="E82" s="53"/>
      <c r="F82" s="53"/>
      <c r="G82" s="53"/>
      <c r="H82" s="186"/>
      <c r="I82" s="23"/>
      <c r="J82" s="96"/>
      <c r="K82" s="72"/>
      <c r="L82" s="72"/>
      <c r="M82" s="228" t="str">
        <f t="shared" si="2"/>
        <v/>
      </c>
      <c r="N82" s="157" t="str">
        <f t="shared" si="3"/>
        <v/>
      </c>
      <c r="O82" s="204" t="str">
        <f>IF(AND(I82 &gt; 0, OR(J82 = "", K82 = "", L82 = "")), "O", IF(AND(J82 = "", K82 = "", L82 = ""), "", IF(OR(TRIM(J82) = "S", COUNTIF('PAR Appr Mtgs'!A:A, TRIM(J82) &amp; " " &amp;TRIM(TEXT(K82,"H:MM AM/PM"))&amp; " " &amp; "-" &amp; " " &amp;TRIM(TEXT(L82, "H:MM AM/PM"))) &gt; 0), $J$2, "O")))</f>
        <v/>
      </c>
      <c r="P82" s="51"/>
      <c r="Q82" s="51"/>
      <c r="R82" s="51"/>
      <c r="S82" s="51"/>
      <c r="T82" s="52"/>
      <c r="U82" s="51"/>
      <c r="V82" s="51"/>
      <c r="W82" s="51"/>
      <c r="X82" s="51"/>
      <c r="Y82" s="51"/>
      <c r="Z82" s="51"/>
      <c r="AA82" s="51"/>
    </row>
    <row r="83" spans="1:27" s="40" customFormat="1" ht="17.100000000000001" customHeight="1" x14ac:dyDescent="0.35">
      <c r="A83" s="50"/>
      <c r="B83" s="206"/>
      <c r="C83" s="70"/>
      <c r="D83" s="71"/>
      <c r="E83" s="53"/>
      <c r="F83" s="53"/>
      <c r="G83" s="53"/>
      <c r="H83" s="186"/>
      <c r="I83" s="23"/>
      <c r="J83" s="96"/>
      <c r="K83" s="72"/>
      <c r="L83" s="72"/>
      <c r="M83" s="228" t="str">
        <f t="shared" si="2"/>
        <v/>
      </c>
      <c r="N83" s="157" t="str">
        <f t="shared" si="3"/>
        <v/>
      </c>
      <c r="O83" s="204" t="str">
        <f>IF(AND(I83 &gt; 0, OR(J83 = "", K83 = "", L83 = "")), "O", IF(AND(J83 = "", K83 = "", L83 = ""), "", IF(OR(TRIM(J83) = "S", COUNTIF('PAR Appr Mtgs'!A:A, TRIM(J83) &amp; " " &amp;TRIM(TEXT(K83,"H:MM AM/PM"))&amp; " " &amp; "-" &amp; " " &amp;TRIM(TEXT(L83, "H:MM AM/PM"))) &gt; 0), $J$2, "O")))</f>
        <v/>
      </c>
      <c r="P83" s="51"/>
      <c r="Q83" s="51"/>
      <c r="R83" s="51"/>
      <c r="S83" s="51"/>
      <c r="T83" s="52"/>
      <c r="U83" s="51"/>
      <c r="V83" s="51"/>
      <c r="W83" s="51"/>
      <c r="X83" s="51"/>
      <c r="Y83" s="51"/>
      <c r="Z83" s="51"/>
      <c r="AA83" s="51"/>
    </row>
    <row r="84" spans="1:27" s="40" customFormat="1" ht="17.100000000000001" customHeight="1" x14ac:dyDescent="0.35">
      <c r="A84" s="50"/>
      <c r="B84" s="206"/>
      <c r="C84" s="189"/>
      <c r="D84" s="71"/>
      <c r="E84" s="53"/>
      <c r="F84" s="53"/>
      <c r="G84" s="53"/>
      <c r="H84" s="186"/>
      <c r="I84" s="23"/>
      <c r="J84" s="96"/>
      <c r="K84" s="72"/>
      <c r="L84" s="72"/>
      <c r="M84" s="228" t="str">
        <f t="shared" si="2"/>
        <v/>
      </c>
      <c r="N84" s="157" t="str">
        <f t="shared" si="3"/>
        <v/>
      </c>
      <c r="O84" s="204" t="str">
        <f>IF(AND(I84 &gt; 0, OR(J84 = "", K84 = "", L84 = "")), "O", IF(AND(J84 = "", K84 = "", L84 = ""), "", IF(OR(TRIM(J84) = "S", COUNTIF('PAR Appr Mtgs'!A:A, TRIM(J84) &amp; " " &amp;TRIM(TEXT(K84,"H:MM AM/PM"))&amp; " " &amp; "-" &amp; " " &amp;TRIM(TEXT(L84, "H:MM AM/PM"))) &gt; 0), $J$2, "O")))</f>
        <v/>
      </c>
      <c r="P84" s="51"/>
      <c r="Q84" s="51"/>
      <c r="R84" s="51"/>
      <c r="S84" s="51"/>
      <c r="T84" s="52"/>
      <c r="U84" s="51"/>
      <c r="V84" s="51"/>
      <c r="W84" s="51"/>
      <c r="X84" s="51"/>
      <c r="Y84" s="51"/>
      <c r="Z84" s="51"/>
      <c r="AA84" s="51"/>
    </row>
    <row r="85" spans="1:27" s="40" customFormat="1" ht="17.100000000000001" customHeight="1" x14ac:dyDescent="0.35">
      <c r="A85" s="50"/>
      <c r="B85" s="206"/>
      <c r="C85" s="189"/>
      <c r="D85" s="189"/>
      <c r="E85" s="53"/>
      <c r="F85" s="53"/>
      <c r="G85" s="53"/>
      <c r="H85" s="186"/>
      <c r="I85" s="23"/>
      <c r="J85" s="96"/>
      <c r="K85" s="72"/>
      <c r="L85" s="72"/>
      <c r="M85" s="228" t="str">
        <f t="shared" si="2"/>
        <v/>
      </c>
      <c r="N85" s="157" t="str">
        <f t="shared" si="3"/>
        <v/>
      </c>
      <c r="O85" s="204" t="str">
        <f>IF(AND(I85 &gt; 0, OR(J85 = "", K85 = "", L85 = "")), "O", IF(AND(J85 = "", K85 = "", L85 = ""), "", IF(OR(TRIM(J85) = "S", COUNTIF('PAR Appr Mtgs'!A:A, TRIM(J85) &amp; " " &amp;TRIM(TEXT(K85,"H:MM AM/PM"))&amp; " " &amp; "-" &amp; " " &amp;TRIM(TEXT(L85, "H:MM AM/PM"))) &gt; 0), $J$2, "O")))</f>
        <v/>
      </c>
      <c r="P85" s="51"/>
      <c r="Q85" s="51"/>
      <c r="R85" s="51"/>
      <c r="S85" s="51"/>
      <c r="T85" s="52"/>
      <c r="U85" s="51"/>
      <c r="V85" s="51"/>
      <c r="W85" s="51"/>
      <c r="X85" s="51"/>
      <c r="Y85" s="51"/>
      <c r="Z85" s="51"/>
      <c r="AA85" s="51"/>
    </row>
    <row r="86" spans="1:27" s="40" customFormat="1" ht="17.100000000000001" customHeight="1" x14ac:dyDescent="0.35">
      <c r="A86" s="50"/>
      <c r="B86" s="206"/>
      <c r="C86" s="70"/>
      <c r="D86" s="71"/>
      <c r="E86" s="53"/>
      <c r="F86" s="53"/>
      <c r="G86" s="53"/>
      <c r="H86" s="186"/>
      <c r="I86" s="23"/>
      <c r="J86" s="96"/>
      <c r="K86" s="72"/>
      <c r="L86" s="72"/>
      <c r="M86" s="228" t="str">
        <f t="shared" si="2"/>
        <v/>
      </c>
      <c r="N86" s="157" t="str">
        <f t="shared" si="3"/>
        <v/>
      </c>
      <c r="O86" s="204" t="str">
        <f>IF(AND(I86 &gt; 0, OR(J86 = "", K86 = "", L86 = "")), "O", IF(AND(J86 = "", K86 = "", L86 = ""), "", IF(OR(TRIM(J86) = "S", COUNTIF('PAR Appr Mtgs'!A:A, TRIM(J86) &amp; " " &amp;TRIM(TEXT(K86,"H:MM AM/PM"))&amp; " " &amp; "-" &amp; " " &amp;TRIM(TEXT(L86, "H:MM AM/PM"))) &gt; 0), $J$2, "O")))</f>
        <v/>
      </c>
      <c r="P86" s="51"/>
      <c r="Q86" s="51"/>
      <c r="R86" s="51"/>
      <c r="S86" s="51"/>
      <c r="T86" s="52"/>
      <c r="U86" s="51"/>
      <c r="V86" s="51"/>
      <c r="W86" s="51"/>
      <c r="X86" s="51"/>
      <c r="Y86" s="51"/>
      <c r="Z86" s="51"/>
      <c r="AA86" s="51"/>
    </row>
    <row r="87" spans="1:27" s="40" customFormat="1" ht="17.100000000000001" customHeight="1" x14ac:dyDescent="0.35">
      <c r="A87" s="50"/>
      <c r="B87" s="206"/>
      <c r="C87" s="189"/>
      <c r="D87" s="189"/>
      <c r="E87" s="53"/>
      <c r="F87" s="53"/>
      <c r="G87" s="53"/>
      <c r="H87" s="186"/>
      <c r="I87" s="23"/>
      <c r="J87" s="96"/>
      <c r="K87" s="72"/>
      <c r="L87" s="72"/>
      <c r="M87" s="228" t="str">
        <f t="shared" si="2"/>
        <v/>
      </c>
      <c r="N87" s="157" t="str">
        <f t="shared" si="3"/>
        <v/>
      </c>
      <c r="O87" s="204" t="str">
        <f>IF(AND(I87 &gt; 0, OR(J87 = "", K87 = "", L87 = "")), "O", IF(AND(J87 = "", K87 = "", L87 = ""), "", IF(OR(TRIM(J87) = "S", COUNTIF('PAR Appr Mtgs'!A:A, TRIM(J87) &amp; " " &amp;TRIM(TEXT(K87,"H:MM AM/PM"))&amp; " " &amp; "-" &amp; " " &amp;TRIM(TEXT(L87, "H:MM AM/PM"))) &gt; 0), $J$2, "O")))</f>
        <v/>
      </c>
      <c r="P87" s="51"/>
      <c r="Q87" s="51"/>
      <c r="R87" s="51"/>
      <c r="S87" s="51"/>
      <c r="T87" s="52"/>
      <c r="U87" s="51"/>
      <c r="V87" s="51"/>
      <c r="W87" s="51"/>
      <c r="X87" s="51"/>
      <c r="Y87" s="51"/>
      <c r="Z87" s="51"/>
      <c r="AA87" s="51"/>
    </row>
    <row r="88" spans="1:27" s="40" customFormat="1" ht="17.100000000000001" customHeight="1" thickBot="1" x14ac:dyDescent="0.4">
      <c r="A88" s="50"/>
      <c r="B88" s="214"/>
      <c r="C88" s="169"/>
      <c r="D88" s="169"/>
      <c r="E88" s="156"/>
      <c r="F88" s="156"/>
      <c r="G88" s="156"/>
      <c r="H88" s="185"/>
      <c r="I88" s="175"/>
      <c r="J88" s="194"/>
      <c r="K88" s="195"/>
      <c r="L88" s="195"/>
      <c r="M88" s="228" t="str">
        <f t="shared" si="2"/>
        <v/>
      </c>
      <c r="N88" s="159" t="str">
        <f t="shared" si="3"/>
        <v/>
      </c>
      <c r="O88" s="215" t="str">
        <f>IF(AND(I88 &gt; 0, OR(J88 = "", K88 = "", L88 = "")), "O", IF(AND(J88 = "", K88 = "", L88 = ""), "", IF(OR(TRIM(J88) = "S", COUNTIF('PAR Appr Mtgs'!A:A, TRIM(J88) &amp; " " &amp;TRIM(TEXT(K88,"H:MM AM/PM"))&amp; " " &amp; "-" &amp; " " &amp;TRIM(TEXT(L88, "H:MM AM/PM"))) &gt; 0), $J$2, "O")))</f>
        <v/>
      </c>
      <c r="P88" s="51"/>
      <c r="Q88" s="51"/>
      <c r="R88" s="51"/>
      <c r="S88" s="51"/>
      <c r="T88" s="52"/>
      <c r="U88" s="51"/>
      <c r="V88" s="51"/>
      <c r="W88" s="51"/>
      <c r="X88" s="51"/>
      <c r="Y88" s="51"/>
      <c r="Z88" s="51"/>
      <c r="AA88" s="51"/>
    </row>
    <row r="89" spans="1:27" ht="59.25" customHeight="1" thickBot="1" x14ac:dyDescent="0.4">
      <c r="B89" s="196" t="s">
        <v>33</v>
      </c>
      <c r="C89" s="197" t="s">
        <v>34</v>
      </c>
      <c r="D89" s="197" t="s">
        <v>35</v>
      </c>
      <c r="E89" s="197" t="s">
        <v>36</v>
      </c>
      <c r="F89" s="197" t="s">
        <v>670</v>
      </c>
      <c r="G89" s="198" t="s">
        <v>669</v>
      </c>
      <c r="H89" s="197" t="s">
        <v>37</v>
      </c>
      <c r="I89" s="197" t="s">
        <v>38</v>
      </c>
      <c r="J89" s="197" t="s">
        <v>39</v>
      </c>
      <c r="K89" s="199" t="s">
        <v>40</v>
      </c>
      <c r="L89" s="199" t="s">
        <v>41</v>
      </c>
      <c r="M89" s="200" t="s">
        <v>685</v>
      </c>
      <c r="N89" s="230" t="s">
        <v>689</v>
      </c>
      <c r="O89" s="201" t="s">
        <v>48</v>
      </c>
    </row>
    <row r="90" spans="1:27" ht="24" thickBot="1" x14ac:dyDescent="0.4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90"/>
      <c r="N90" s="90"/>
    </row>
    <row r="91" spans="1:27" ht="19.5" customHeight="1" x14ac:dyDescent="0.35">
      <c r="B91" s="245" t="str">
        <f xml:space="preserve"> CONCATENATE("AVG Enrollment Capacity  =  ", TEXT(SUMIF(I14:I88, "&gt;0")/(COUNTIF(I14:I88, "&gt;0") - COUNTIF(F14:F89,"=C")), "0.0"), " seats")</f>
        <v>AVG Enrollment Capacity  =  31.2 seats</v>
      </c>
      <c r="C91" s="246"/>
      <c r="D91" s="247"/>
      <c r="E91" s="10"/>
      <c r="F91" s="10"/>
      <c r="G91" s="10"/>
      <c r="H91" s="10"/>
      <c r="I91" s="10"/>
      <c r="J91" s="10"/>
      <c r="K91" s="10"/>
      <c r="L91" s="10"/>
      <c r="M91" s="90"/>
      <c r="N91" s="90"/>
    </row>
    <row r="92" spans="1:27" ht="19.5" customHeight="1" x14ac:dyDescent="0.35">
      <c r="B92" s="138" t="s">
        <v>24</v>
      </c>
      <c r="C92" s="15">
        <f>(SUMIF(I14:I88,"&gt;0")/(COUNTIF(I14:I88,"&gt;0") - COUNTIF(F14:F89,"=C"))/(VALUE(TRIM(RIGHT(TRIM(B2),3)))))</f>
        <v>0.891156462585034</v>
      </c>
      <c r="D92" s="17" t="s">
        <v>25</v>
      </c>
      <c r="E92" s="10"/>
      <c r="F92" s="10"/>
      <c r="G92" s="10"/>
      <c r="H92" s="10"/>
      <c r="I92" s="10"/>
      <c r="J92" s="10"/>
      <c r="K92" s="10"/>
      <c r="L92" s="10"/>
      <c r="M92" s="90"/>
      <c r="N92" s="90"/>
    </row>
    <row r="93" spans="1:27" ht="19.5" customHeight="1" x14ac:dyDescent="0.35">
      <c r="B93" s="138" t="s">
        <v>27</v>
      </c>
      <c r="C93" s="16">
        <f>SUM(N14:N88)</f>
        <v>50</v>
      </c>
      <c r="D93" s="17" t="s">
        <v>28</v>
      </c>
      <c r="E93" s="10"/>
      <c r="F93" s="10"/>
      <c r="G93" s="10"/>
      <c r="H93" s="10"/>
      <c r="I93" s="10"/>
      <c r="J93" s="10"/>
      <c r="K93" s="10"/>
      <c r="L93" s="10"/>
      <c r="M93" s="90"/>
      <c r="N93" s="90"/>
    </row>
    <row r="94" spans="1:27" ht="19.5" customHeight="1" thickBot="1" x14ac:dyDescent="0.4">
      <c r="B94" s="140" t="s">
        <v>30</v>
      </c>
      <c r="C94" s="18">
        <f xml:space="preserve"> C92*C93</f>
        <v>44.557823129251702</v>
      </c>
      <c r="D94" s="19" t="s">
        <v>31</v>
      </c>
    </row>
    <row r="95" spans="1:27" ht="19.350000000000001" customHeight="1" x14ac:dyDescent="0.35">
      <c r="B95" s="45"/>
      <c r="C95" s="46"/>
      <c r="D95" s="47"/>
    </row>
    <row r="96" spans="1:27" ht="17.850000000000001" customHeight="1" x14ac:dyDescent="0.35">
      <c r="A96" s="136" t="str">
        <f>IF(AND(C4 &gt;= 75%, C5 &gt;= 48, C6 &gt;= 40),J1, "~")</f>
        <v></v>
      </c>
      <c r="B96" s="77" t="str">
        <f>IF(AND(C4 &gt;= 75%, C5 &gt;= 48, C6 &gt;= 40), " Your schedule meets the PAR puzzle requirements (75%/48/40).", " Yikes! At least one PAR puzzle requirement (75%/48/40) is unmet.")</f>
        <v xml:space="preserve"> Your schedule meets the PAR puzzle requirements (75%/48/40).</v>
      </c>
      <c r="C96" s="20"/>
      <c r="D96" s="20"/>
      <c r="I96"/>
      <c r="K96" s="14"/>
    </row>
    <row r="97" spans="1:36" ht="17.850000000000001" customHeight="1" x14ac:dyDescent="0.35">
      <c r="A97" s="136" t="str">
        <f xml:space="preserve"> IF(MAX(C107:G164) &gt; 1, "~",J1)</f>
        <v></v>
      </c>
      <c r="B97" s="77" t="str">
        <f>IF(MAX(C107:G164) &gt; 1, " Egad! Two or more courses overlap in this room.", " There are no scheduling conflicts.")</f>
        <v xml:space="preserve"> There are no scheduling conflicts.</v>
      </c>
      <c r="C97" s="20"/>
      <c r="D97" s="20"/>
      <c r="E97" s="20"/>
      <c r="F97" s="20"/>
      <c r="G97" s="20"/>
      <c r="H97" s="20"/>
      <c r="I97"/>
      <c r="K97"/>
    </row>
    <row r="98" spans="1:36" ht="17.850000000000001" customHeight="1" x14ac:dyDescent="0.35">
      <c r="A98" s="136" t="str">
        <f>IF(COUNTIF(O14:O88,"O")=0,J1, "~")</f>
        <v></v>
      </c>
      <c r="B98" s="78" t="str">
        <f xml:space="preserve"> IF(COUNTIF(O14:O88,"O") = 0, " All of the meeting patterns are approved.", CONCATENATE(" Oops! ", TEXT(COUNTIF(O14:O88, "O"), "0"), " meeting pattern", IF(COUNTIF(O14:O88, "O") = 1, "", "s"), " must be re-checked. "))</f>
        <v xml:space="preserve"> All of the meeting patterns are approved.</v>
      </c>
      <c r="C98" s="21"/>
      <c r="D98" s="21"/>
      <c r="E98" s="21"/>
      <c r="F98" s="21"/>
      <c r="G98" s="21"/>
      <c r="H98" s="21"/>
      <c r="I98"/>
      <c r="K98"/>
    </row>
    <row r="99" spans="1:36" ht="17.850000000000001" customHeight="1" x14ac:dyDescent="0.35">
      <c r="A99" s="136" t="str">
        <f>IF(MAX(I14:I88) &lt;= VALUE(TRIM(RIGHT(TRIM(B2),3))),J1, "~")</f>
        <v></v>
      </c>
      <c r="B99" s="78" t="str">
        <f xml:space="preserve"> IF(MAX(I14:I88) &lt;= VALUE(TRIM(RIGHT(TRIM(B2),3))), " All enrollment caps satisfy the room capacity limit.", " Whoa! At least one enrollment cap EXCEEDS the room capacity.")</f>
        <v xml:space="preserve"> All enrollment caps satisfy the room capacity limit.</v>
      </c>
      <c r="C99" s="21"/>
      <c r="D99" s="21"/>
      <c r="E99" s="21"/>
      <c r="F99" s="21"/>
      <c r="G99" s="21"/>
      <c r="H99" s="21"/>
      <c r="I99"/>
      <c r="K99"/>
    </row>
    <row r="100" spans="1:36" ht="17.850000000000001" customHeight="1" x14ac:dyDescent="0.25">
      <c r="A100" s="141"/>
      <c r="B100" s="78"/>
      <c r="C100" s="21"/>
      <c r="D100" s="21"/>
      <c r="E100" s="21"/>
      <c r="F100" s="21"/>
      <c r="G100" s="21"/>
      <c r="H100" s="21"/>
      <c r="I100"/>
      <c r="K100"/>
      <c r="P100"/>
      <c r="Q100" s="142"/>
    </row>
    <row r="101" spans="1:36" ht="18" customHeight="1" x14ac:dyDescent="0.35">
      <c r="B101" s="21"/>
      <c r="C101" s="21"/>
      <c r="D101" s="21"/>
      <c r="E101" s="21"/>
      <c r="F101" s="21"/>
      <c r="G101" s="21"/>
      <c r="H101" s="21"/>
      <c r="I101"/>
      <c r="K101"/>
      <c r="P101"/>
      <c r="Q101" s="142"/>
    </row>
    <row r="102" spans="1:36" s="91" customFormat="1" ht="18" customHeight="1" x14ac:dyDescent="0.25">
      <c r="A102" s="143"/>
      <c r="B102" s="91" t="s">
        <v>52</v>
      </c>
      <c r="C102" s="92">
        <v>0.3125</v>
      </c>
      <c r="D102" s="91" t="s">
        <v>53</v>
      </c>
      <c r="H102" s="144"/>
      <c r="L102" s="92"/>
      <c r="M102" s="145"/>
      <c r="N102" s="145"/>
      <c r="Q102" s="146"/>
      <c r="R102" s="94"/>
      <c r="S102" s="93"/>
      <c r="T102" s="95"/>
      <c r="U102" s="93"/>
      <c r="V102" s="93"/>
      <c r="W102" s="93"/>
      <c r="X102" s="93"/>
      <c r="Y102" s="93"/>
      <c r="Z102" s="93"/>
      <c r="AA102" s="93"/>
    </row>
    <row r="103" spans="1:36" s="92" customFormat="1" ht="18" customHeight="1" x14ac:dyDescent="0.25">
      <c r="A103" s="147"/>
      <c r="B103" s="91" t="s">
        <v>54</v>
      </c>
      <c r="C103" s="148">
        <v>15</v>
      </c>
      <c r="D103" s="92" t="s">
        <v>55</v>
      </c>
      <c r="E103" s="91"/>
      <c r="F103" s="91"/>
      <c r="G103" s="91"/>
      <c r="H103" s="91"/>
      <c r="I103" s="149"/>
      <c r="J103" s="91"/>
      <c r="M103" s="145"/>
      <c r="N103" s="145"/>
      <c r="O103" s="91"/>
      <c r="P103" s="91"/>
      <c r="Q103" s="146"/>
      <c r="R103" s="94"/>
      <c r="S103" s="93"/>
      <c r="T103" s="95"/>
      <c r="U103" s="93"/>
      <c r="V103" s="93"/>
      <c r="W103" s="93"/>
      <c r="X103" s="93"/>
      <c r="Y103" s="93"/>
      <c r="Z103" s="93"/>
      <c r="AA103" s="93"/>
      <c r="AB103" s="91"/>
      <c r="AC103" s="91"/>
      <c r="AD103" s="91"/>
      <c r="AE103" s="91"/>
      <c r="AF103" s="91"/>
      <c r="AG103" s="91"/>
      <c r="AH103" s="91"/>
      <c r="AI103" s="91"/>
      <c r="AJ103" s="91"/>
    </row>
    <row r="104" spans="1:36" s="3" customFormat="1" ht="18" customHeight="1" thickBot="1" x14ac:dyDescent="0.4">
      <c r="A104" s="50"/>
      <c r="B104"/>
      <c r="C104"/>
      <c r="D104"/>
      <c r="E104"/>
      <c r="F104"/>
      <c r="G104"/>
      <c r="H104"/>
      <c r="I104" s="2"/>
      <c r="J104"/>
      <c r="K104" s="1"/>
      <c r="L104" s="92"/>
      <c r="M104" s="145"/>
      <c r="N104" s="145"/>
      <c r="O104" s="91"/>
      <c r="P104" s="91"/>
      <c r="Q104" s="146"/>
      <c r="R104" s="11"/>
      <c r="S104" s="10"/>
      <c r="T104" s="22"/>
      <c r="U104" s="10"/>
      <c r="V104" s="10"/>
      <c r="W104" s="10"/>
      <c r="X104" s="10"/>
      <c r="Y104" s="10"/>
      <c r="Z104" s="10"/>
      <c r="AA104" s="10"/>
      <c r="AB104"/>
      <c r="AC104"/>
      <c r="AD104"/>
      <c r="AE104"/>
      <c r="AF104"/>
      <c r="AG104"/>
      <c r="AH104"/>
      <c r="AI104"/>
      <c r="AJ104"/>
    </row>
    <row r="105" spans="1:36" s="76" customFormat="1" ht="49.35" customHeight="1" x14ac:dyDescent="0.3">
      <c r="B105" s="243" t="s">
        <v>56</v>
      </c>
      <c r="C105" s="248" t="s">
        <v>675</v>
      </c>
      <c r="D105" s="248"/>
      <c r="E105" s="248"/>
      <c r="F105" s="248"/>
      <c r="G105" s="248"/>
      <c r="H105" s="248"/>
      <c r="I105" s="2"/>
      <c r="K105" s="249" t="s">
        <v>57</v>
      </c>
      <c r="L105" s="250"/>
      <c r="M105" s="250"/>
      <c r="N105" s="250"/>
      <c r="O105" s="250"/>
      <c r="P105" s="251"/>
      <c r="Q105" s="82"/>
      <c r="R105" s="81"/>
      <c r="S105" s="83"/>
      <c r="T105" s="81"/>
      <c r="U105" s="81"/>
      <c r="V105" s="81"/>
      <c r="W105" s="81"/>
      <c r="X105" s="81"/>
      <c r="Y105" s="81"/>
      <c r="Z105" s="81"/>
    </row>
    <row r="106" spans="1:36" ht="14.45" customHeight="1" x14ac:dyDescent="0.25">
      <c r="A106" s="150"/>
      <c r="B106" s="244"/>
      <c r="C106" s="151" t="s">
        <v>58</v>
      </c>
      <c r="D106" s="151" t="s">
        <v>59</v>
      </c>
      <c r="E106" s="151" t="s">
        <v>60</v>
      </c>
      <c r="F106" s="151" t="s">
        <v>61</v>
      </c>
      <c r="G106" s="151" t="s">
        <v>62</v>
      </c>
      <c r="H106" s="171" t="s">
        <v>667</v>
      </c>
      <c r="I106"/>
      <c r="J106" s="1"/>
      <c r="K106" s="252"/>
      <c r="L106" s="253"/>
      <c r="M106" s="253"/>
      <c r="N106" s="253"/>
      <c r="O106" s="253"/>
      <c r="P106" s="254"/>
      <c r="R106" s="10"/>
      <c r="S106" s="22"/>
      <c r="T106" s="10"/>
      <c r="AA106"/>
    </row>
    <row r="107" spans="1:36" ht="14.45" customHeight="1" x14ac:dyDescent="0.25">
      <c r="A107" s="152">
        <v>0.3125</v>
      </c>
      <c r="B107" s="202" t="str">
        <f xml:space="preserve"> CONCATENATE(TEXT(A107,"h:mm AM/PM"),"-",TEXT(A108,"h:mm AM/PM"))</f>
        <v>7:30 AM-7:45 AM</v>
      </c>
      <c r="C107" s="54">
        <f xml:space="preserve"> IF(COUNTIFS($J$14:$J$89, C$106, $I$14:$I$89, "&gt; 0", $F$14:$F$89, "&lt;&gt;C", $K$14:$K$89, "&lt;="&amp;$A107, $L$14:$L$89, "&gt;="&amp;$A108) &lt; 2, COUNTIFS($J$14:$J$89, C$106, $I$14:$I$89, "&gt; 0", $F$14:$F$89, "&lt;&gt;C", $K$14:$K$89, "&lt;="&amp;$A107, $L$14:$L$89, "&gt;="&amp;$A108), MAX(SUM(COUNTIFS($J$14:$J$89, C$106, $I$14:$I$89, "&gt; 0", $F$14:$F$89, "&lt;&gt;C", $G$14:$G$89, {"1"}, $G$14:$G$89, {"1"}, $K$14:$K$89, "&lt;="&amp;$A107, $L$14:$L$89, "&gt;="&amp;$A108)), SUM(COUNTIFS($J$14:$J$89, C$106, $I$14:$I$89, "&gt; 0", $F$14:$F$89, "&lt;&gt;C", $G$14:$G$89, {"1","5W1"}, $G$14:$G$89, {"1";"5W1"}, $K$14:$K$89, "&lt;="&amp;$A107, $L$14:$L$89, "&gt;="&amp;$A108)), SUM(COUNTIFS($J$14:$J$89, C$106, $I$14:$I$89, "&gt; 0", $F$14:$F$89, "&lt;&gt;C", $G$14:$G$89, {"1","5W2"}, $G$14:$G$89, {"1";"5W2"}, $K$14:$K$89, "&lt;="&amp;$A107, $L$14:$L$89, "&gt;="&amp;$A108)), SUM(COUNTIFS($J$14:$J$89, C$106, $I$14:$I$89, "&gt; 0", $F$14:$F$89, "&lt;&gt;C", $G$14:$G$89, {"1","5W3"}, $G$14:$G$89, {"1";"5W3"}, $K$14:$K$89, "&lt;="&amp;$A107, $L$14:$L$89, "&gt;="&amp;$A108)), SUM(COUNTIFS($J$14:$J$89, C$106, $I$14:$I$89, "&gt; 0", $F$14:$F$89, "&lt;&gt;C", $G$14:$G$89, {"1","8W1"}, $G$14:$G$89, {"1";"8W1"}, $K$14:$K$89, "&lt;="&amp;$A107, $L$14:$L$89, "&gt;="&amp;$A108)), SUM(COUNTIFS($J$14:$J$89, C$106, $I$14:$I$89, "&gt; 0", $F$14:$F$89, "&lt;&gt;C", $G$14:$G$89, {"1","8W2"}, $G$14:$G$89, {"1";"8W2"}, $K$14:$K$89, "&lt;="&amp;$A107, $L$14:$L$89, "&gt;="&amp;$A108)), SUM(COUNTIFS($J$14:$J$89, C$106, $I$14:$I$89, "&gt; 0", $F$14:$F$89, "&lt;&gt;C", $G$14:$G$89, {"8W1","5W1"}, $G$14:$G$89, {"8W1";"5W1"}, $K$14:$K$89, "&lt;="&amp;$A107, $L$14:$L$89, "&gt;="&amp;$A108)), SUM(COUNTIFS($J$14:$J$89, C$106, $I$14:$I$89, "&gt; 0", $F$14:$F$89, "&lt;&gt;C", $G$14:$G$89, {"8W1","5W2"}, $G$14:$G$89, {"8W1";"5W2"}, $K$14:$K$89, "&lt;="&amp;$A107, $L$14:$L$89, "&gt;="&amp;$A108)), SUM(COUNTIFS($J$14:$J$89, C$106, $I$14:$I$89, "&gt; 0", $F$14:$F$89, "&lt;&gt;C", $G$14:$G$89, {"8W2","5W2"}, $G$14:$G$89, {"8W2";"5W2"}, $K$14:$K$89, "&lt;="&amp;$A107, $L$14:$L$89, "&gt;="&amp;$A108)), SUM(COUNTIFS($J$14:$J$89, C$106, $I$14:$I$89, "&gt; 0", $F$14:$F$89, "&lt;&gt;C", $G$14:$G$89, {"8W2","5W3"}, $G$14:$G$89, {"8W2";"5W3"}, $K$14:$K$89, "&lt;="&amp;$A107, $L$14:$L$89, "&gt;="&amp;$A108))))</f>
        <v>1</v>
      </c>
      <c r="D107" s="54">
        <f xml:space="preserve"> IF(COUNTIFS($J$14:$J$89, D$106, $I$14:$I$89, "&gt; 0", $F$14:$F$89, "&lt;&gt;C", $K$14:$K$89, "&lt;="&amp;$A107, $L$14:$L$89, "&gt;="&amp;$A108) &lt; 2, COUNTIFS($J$14:$J$89, D$106, $I$14:$I$89, "&gt; 0", $F$14:$F$89, "&lt;&gt;C", $K$14:$K$89, "&lt;="&amp;$A107, $L$14:$L$89, "&gt;="&amp;$A108), MAX(SUM(COUNTIFS($J$14:$J$89, D$106, $I$14:$I$89, "&gt; 0", $F$14:$F$89, "&lt;&gt;C", $G$14:$G$89, {"1"}, $G$14:$G$89, {"1"}, $K$14:$K$89, "&lt;="&amp;$A107, $L$14:$L$89, "&gt;="&amp;$A108)), SUM(COUNTIFS($J$14:$J$89, D$106, $I$14:$I$89, "&gt; 0", $F$14:$F$89, "&lt;&gt;C", $G$14:$G$89, {"1","5W1"}, $G$14:$G$89, {"1";"5W1"}, $K$14:$K$89, "&lt;="&amp;$A107, $L$14:$L$89, "&gt;="&amp;$A108)), SUM(COUNTIFS($J$14:$J$89, D$106, $I$14:$I$89, "&gt; 0", $F$14:$F$89, "&lt;&gt;C", $G$14:$G$89, {"1","5W2"}, $G$14:$G$89, {"1";"5W2"}, $K$14:$K$89, "&lt;="&amp;$A107, $L$14:$L$89, "&gt;="&amp;$A108)), SUM(COUNTIFS($J$14:$J$89, D$106, $I$14:$I$89, "&gt; 0", $F$14:$F$89, "&lt;&gt;C", $G$14:$G$89, {"1","5W3"}, $G$14:$G$89, {"1";"5W3"}, $K$14:$K$89, "&lt;="&amp;$A107, $L$14:$L$89, "&gt;="&amp;$A108)), SUM(COUNTIFS($J$14:$J$89, D$106, $I$14:$I$89, "&gt; 0", $F$14:$F$89, "&lt;&gt;C", $G$14:$G$89, {"1","8W1"}, $G$14:$G$89, {"1";"8W1"}, $K$14:$K$89, "&lt;="&amp;$A107, $L$14:$L$89, "&gt;="&amp;$A108)), SUM(COUNTIFS($J$14:$J$89, D$106, $I$14:$I$89, "&gt; 0", $F$14:$F$89, "&lt;&gt;C", $G$14:$G$89, {"1","8W2"}, $G$14:$G$89, {"1";"8W2"}, $K$14:$K$89, "&lt;="&amp;$A107, $L$14:$L$89, "&gt;="&amp;$A108)), SUM(COUNTIFS($J$14:$J$89, D$106, $I$14:$I$89, "&gt; 0", $F$14:$F$89, "&lt;&gt;C", $G$14:$G$89, {"8W1","5W1"}, $G$14:$G$89, {"8W1";"5W1"}, $K$14:$K$89, "&lt;="&amp;$A107, $L$14:$L$89, "&gt;="&amp;$A108)), SUM(COUNTIFS($J$14:$J$89, D$106, $I$14:$I$89, "&gt; 0", $F$14:$F$89, "&lt;&gt;C", $G$14:$G$89, {"8W1","5W2"}, $G$14:$G$89, {"8W1";"5W2"}, $K$14:$K$89, "&lt;="&amp;$A107, $L$14:$L$89, "&gt;="&amp;$A108)), SUM(COUNTIFS($J$14:$J$89, D$106, $I$14:$I$89, "&gt; 0", $F$14:$F$89, "&lt;&gt;C", $G$14:$G$89, {"8W2","5W2"}, $G$14:$G$89, {"8W2";"5W2"}, $K$14:$K$89, "&lt;="&amp;$A107, $L$14:$L$89, "&gt;="&amp;$A108)), SUM(COUNTIFS($J$14:$J$89, D$106, $I$14:$I$89, "&gt; 0", $F$14:$F$89, "&lt;&gt;C", $G$14:$G$89, {"8W2","5W3"}, $G$14:$G$89, {"8W2";"5W3"}, $K$14:$K$89, "&lt;="&amp;$A107, $L$14:$L$89, "&gt;="&amp;$A108))))</f>
        <v>1</v>
      </c>
      <c r="E107" s="54">
        <f xml:space="preserve"> IF(COUNTIFS($J$14:$J$89, E$106, $I$14:$I$89, "&gt; 0", $F$14:$F$89, "&lt;&gt;C", $K$14:$K$89, "&lt;="&amp;$A107, $L$14:$L$89, "&gt;="&amp;$A108) &lt; 2, COUNTIFS($J$14:$J$89, E$106, $I$14:$I$89, "&gt; 0", $F$14:$F$89, "&lt;&gt;C", $K$14:$K$89, "&lt;="&amp;$A107, $L$14:$L$89, "&gt;="&amp;$A108), MAX(SUM(COUNTIFS($J$14:$J$89, E$106, $I$14:$I$89, "&gt; 0", $F$14:$F$89, "&lt;&gt;C", $G$14:$G$89, {"1"}, $G$14:$G$89, {"1"}, $K$14:$K$89, "&lt;="&amp;$A107, $L$14:$L$89, "&gt;="&amp;$A108)), SUM(COUNTIFS($J$14:$J$89, E$106, $I$14:$I$89, "&gt; 0", $F$14:$F$89, "&lt;&gt;C", $G$14:$G$89, {"1","5W1"}, $G$14:$G$89, {"1";"5W1"}, $K$14:$K$89, "&lt;="&amp;$A107, $L$14:$L$89, "&gt;="&amp;$A108)), SUM(COUNTIFS($J$14:$J$89, E$106, $I$14:$I$89, "&gt; 0", $F$14:$F$89, "&lt;&gt;C", $G$14:$G$89, {"1","5W2"}, $G$14:$G$89, {"1";"5W2"}, $K$14:$K$89, "&lt;="&amp;$A107, $L$14:$L$89, "&gt;="&amp;$A108)), SUM(COUNTIFS($J$14:$J$89, E$106, $I$14:$I$89, "&gt; 0", $F$14:$F$89, "&lt;&gt;C", $G$14:$G$89, {"1","5W3"}, $G$14:$G$89, {"1";"5W3"}, $K$14:$K$89, "&lt;="&amp;$A107, $L$14:$L$89, "&gt;="&amp;$A108)), SUM(COUNTIFS($J$14:$J$89, E$106, $I$14:$I$89, "&gt; 0", $F$14:$F$89, "&lt;&gt;C", $G$14:$G$89, {"1","8W1"}, $G$14:$G$89, {"1";"8W1"}, $K$14:$K$89, "&lt;="&amp;$A107, $L$14:$L$89, "&gt;="&amp;$A108)), SUM(COUNTIFS($J$14:$J$89, E$106, $I$14:$I$89, "&gt; 0", $F$14:$F$89, "&lt;&gt;C", $G$14:$G$89, {"1","8W2"}, $G$14:$G$89, {"1";"8W2"}, $K$14:$K$89, "&lt;="&amp;$A107, $L$14:$L$89, "&gt;="&amp;$A108)), SUM(COUNTIFS($J$14:$J$89, E$106, $I$14:$I$89, "&gt; 0", $F$14:$F$89, "&lt;&gt;C", $G$14:$G$89, {"8W1","5W1"}, $G$14:$G$89, {"8W1";"5W1"}, $K$14:$K$89, "&lt;="&amp;$A107, $L$14:$L$89, "&gt;="&amp;$A108)), SUM(COUNTIFS($J$14:$J$89, E$106, $I$14:$I$89, "&gt; 0", $F$14:$F$89, "&lt;&gt;C", $G$14:$G$89, {"8W1","5W2"}, $G$14:$G$89, {"8W1";"5W2"}, $K$14:$K$89, "&lt;="&amp;$A107, $L$14:$L$89, "&gt;="&amp;$A108)), SUM(COUNTIFS($J$14:$J$89, E$106, $I$14:$I$89, "&gt; 0", $F$14:$F$89, "&lt;&gt;C", $G$14:$G$89, {"8W2","5W2"}, $G$14:$G$89, {"8W2";"5W2"}, $K$14:$K$89, "&lt;="&amp;$A107, $L$14:$L$89, "&gt;="&amp;$A108)), SUM(COUNTIFS($J$14:$J$89, E$106, $I$14:$I$89, "&gt; 0", $F$14:$F$89, "&lt;&gt;C", $G$14:$G$89, {"8W2","5W3"}, $G$14:$G$89, {"8W2";"5W3"}, $K$14:$K$89, "&lt;="&amp;$A107, $L$14:$L$89, "&gt;="&amp;$A108))))</f>
        <v>1</v>
      </c>
      <c r="F107" s="54">
        <f xml:space="preserve"> IF(COUNTIFS($J$14:$J$89, F$106, $I$14:$I$89, "&gt; 0", $F$14:$F$89, "&lt;&gt;C", $K$14:$K$89, "&lt;="&amp;$A107, $L$14:$L$89, "&gt;="&amp;$A108) &lt; 2, COUNTIFS($J$14:$J$89, F$106, $I$14:$I$89, "&gt; 0", $F$14:$F$89, "&lt;&gt;C", $K$14:$K$89, "&lt;="&amp;$A107, $L$14:$L$89, "&gt;="&amp;$A108), MAX(SUM(COUNTIFS($J$14:$J$89, F$106, $I$14:$I$89, "&gt; 0", $F$14:$F$89, "&lt;&gt;C", $G$14:$G$89, {"1"}, $G$14:$G$89, {"1"}, $K$14:$K$89, "&lt;="&amp;$A107, $L$14:$L$89, "&gt;="&amp;$A108)), SUM(COUNTIFS($J$14:$J$89, F$106, $I$14:$I$89, "&gt; 0", $F$14:$F$89, "&lt;&gt;C", $G$14:$G$89, {"1","5W1"}, $G$14:$G$89, {"1";"5W1"}, $K$14:$K$89, "&lt;="&amp;$A107, $L$14:$L$89, "&gt;="&amp;$A108)), SUM(COUNTIFS($J$14:$J$89, F$106, $I$14:$I$89, "&gt; 0", $F$14:$F$89, "&lt;&gt;C", $G$14:$G$89, {"1","5W2"}, $G$14:$G$89, {"1";"5W2"}, $K$14:$K$89, "&lt;="&amp;$A107, $L$14:$L$89, "&gt;="&amp;$A108)), SUM(COUNTIFS($J$14:$J$89, F$106, $I$14:$I$89, "&gt; 0", $F$14:$F$89, "&lt;&gt;C", $G$14:$G$89, {"1","5W3"}, $G$14:$G$89, {"1";"5W3"}, $K$14:$K$89, "&lt;="&amp;$A107, $L$14:$L$89, "&gt;="&amp;$A108)), SUM(COUNTIFS($J$14:$J$89, F$106, $I$14:$I$89, "&gt; 0", $F$14:$F$89, "&lt;&gt;C", $G$14:$G$89, {"1","8W1"}, $G$14:$G$89, {"1";"8W1"}, $K$14:$K$89, "&lt;="&amp;$A107, $L$14:$L$89, "&gt;="&amp;$A108)), SUM(COUNTIFS($J$14:$J$89, F$106, $I$14:$I$89, "&gt; 0", $F$14:$F$89, "&lt;&gt;C", $G$14:$G$89, {"1","8W2"}, $G$14:$G$89, {"1";"8W2"}, $K$14:$K$89, "&lt;="&amp;$A107, $L$14:$L$89, "&gt;="&amp;$A108)), SUM(COUNTIFS($J$14:$J$89, F$106, $I$14:$I$89, "&gt; 0", $F$14:$F$89, "&lt;&gt;C", $G$14:$G$89, {"8W1","5W1"}, $G$14:$G$89, {"8W1";"5W1"}, $K$14:$K$89, "&lt;="&amp;$A107, $L$14:$L$89, "&gt;="&amp;$A108)), SUM(COUNTIFS($J$14:$J$89, F$106, $I$14:$I$89, "&gt; 0", $F$14:$F$89, "&lt;&gt;C", $G$14:$G$89, {"8W1","5W2"}, $G$14:$G$89, {"8W1";"5W2"}, $K$14:$K$89, "&lt;="&amp;$A107, $L$14:$L$89, "&gt;="&amp;$A108)), SUM(COUNTIFS($J$14:$J$89, F$106, $I$14:$I$89, "&gt; 0", $F$14:$F$89, "&lt;&gt;C", $G$14:$G$89, {"8W2","5W2"}, $G$14:$G$89, {"8W2";"5W2"}, $K$14:$K$89, "&lt;="&amp;$A107, $L$14:$L$89, "&gt;="&amp;$A108)), SUM(COUNTIFS($J$14:$J$89, F$106, $I$14:$I$89, "&gt; 0", $F$14:$F$89, "&lt;&gt;C", $G$14:$G$89, {"8W2","5W3"}, $G$14:$G$89, {"8W2";"5W3"}, $K$14:$K$89, "&lt;="&amp;$A107, $L$14:$L$89, "&gt;="&amp;$A108))))</f>
        <v>1</v>
      </c>
      <c r="G107" s="54">
        <f xml:space="preserve"> IF(COUNTIFS($J$14:$J$89, G$106, $I$14:$I$89, "&gt; 0", $F$14:$F$89, "&lt;&gt;C", $K$14:$K$89, "&lt;="&amp;$A107, $L$14:$L$89, "&gt;="&amp;$A108) &lt; 2, COUNTIFS($J$14:$J$89, G$106, $I$14:$I$89, "&gt; 0", $F$14:$F$89, "&lt;&gt;C", $K$14:$K$89, "&lt;="&amp;$A107, $L$14:$L$89, "&gt;="&amp;$A108), MAX(SUM(COUNTIFS($J$14:$J$89, G$106, $I$14:$I$89, "&gt; 0", $F$14:$F$89, "&lt;&gt;C", $G$14:$G$89, {"1"}, $G$14:$G$89, {"1"}, $K$14:$K$89, "&lt;="&amp;$A107, $L$14:$L$89, "&gt;="&amp;$A108)), SUM(COUNTIFS($J$14:$J$89, G$106, $I$14:$I$89, "&gt; 0", $F$14:$F$89, "&lt;&gt;C", $G$14:$G$89, {"1","5W1"}, $G$14:$G$89, {"1";"5W1"}, $K$14:$K$89, "&lt;="&amp;$A107, $L$14:$L$89, "&gt;="&amp;$A108)), SUM(COUNTIFS($J$14:$J$89, G$106, $I$14:$I$89, "&gt; 0", $F$14:$F$89, "&lt;&gt;C", $G$14:$G$89, {"1","5W2"}, $G$14:$G$89, {"1";"5W2"}, $K$14:$K$89, "&lt;="&amp;$A107, $L$14:$L$89, "&gt;="&amp;$A108)), SUM(COUNTIFS($J$14:$J$89, G$106, $I$14:$I$89, "&gt; 0", $F$14:$F$89, "&lt;&gt;C", $G$14:$G$89, {"1","5W3"}, $G$14:$G$89, {"1";"5W3"}, $K$14:$K$89, "&lt;="&amp;$A107, $L$14:$L$89, "&gt;="&amp;$A108)), SUM(COUNTIFS($J$14:$J$89, G$106, $I$14:$I$89, "&gt; 0", $F$14:$F$89, "&lt;&gt;C", $G$14:$G$89, {"1","8W1"}, $G$14:$G$89, {"1";"8W1"}, $K$14:$K$89, "&lt;="&amp;$A107, $L$14:$L$89, "&gt;="&amp;$A108)), SUM(COUNTIFS($J$14:$J$89, G$106, $I$14:$I$89, "&gt; 0", $F$14:$F$89, "&lt;&gt;C", $G$14:$G$89, {"1","8W2"}, $G$14:$G$89, {"1";"8W2"}, $K$14:$K$89, "&lt;="&amp;$A107, $L$14:$L$89, "&gt;="&amp;$A108)), SUM(COUNTIFS($J$14:$J$89, G$106, $I$14:$I$89, "&gt; 0", $F$14:$F$89, "&lt;&gt;C", $G$14:$G$89, {"8W1","5W1"}, $G$14:$G$89, {"8W1";"5W1"}, $K$14:$K$89, "&lt;="&amp;$A107, $L$14:$L$89, "&gt;="&amp;$A108)), SUM(COUNTIFS($J$14:$J$89, G$106, $I$14:$I$89, "&gt; 0", $F$14:$F$89, "&lt;&gt;C", $G$14:$G$89, {"8W1","5W2"}, $G$14:$G$89, {"8W1";"5W2"}, $K$14:$K$89, "&lt;="&amp;$A107, $L$14:$L$89, "&gt;="&amp;$A108)), SUM(COUNTIFS($J$14:$J$89, G$106, $I$14:$I$89, "&gt; 0", $F$14:$F$89, "&lt;&gt;C", $G$14:$G$89, {"8W2","5W2"}, $G$14:$G$89, {"8W2";"5W2"}, $K$14:$K$89, "&lt;="&amp;$A107, $L$14:$L$89, "&gt;="&amp;$A108)), SUM(COUNTIFS($J$14:$J$89, G$106, $I$14:$I$89, "&gt; 0", $F$14:$F$89, "&lt;&gt;C", $G$14:$G$89, {"8W2","5W3"}, $G$14:$G$89, {"8W2";"5W3"}, $K$14:$K$89, "&lt;="&amp;$A107, $L$14:$L$89, "&gt;="&amp;$A108))))</f>
        <v>1</v>
      </c>
      <c r="H107" s="54">
        <f xml:space="preserve"> IF(COUNTIFS($J$14:$J$89, H$106, $I$14:$I$89, "&gt; 0", $F$14:$F$89, "&lt;&gt;C", $K$14:$K$89, "&lt;="&amp;$A107, $L$14:$L$89, "&gt;="&amp;$A108) &lt; 2, COUNTIFS($J$14:$J$89, H$106, $I$14:$I$89, "&gt; 0", $F$14:$F$89, "&lt;&gt;C", $K$14:$K$89, "&lt;="&amp;$A107, $L$14:$L$89, "&gt;="&amp;$A108), MAX(SUM(COUNTIFS($J$14:$J$89, H$106, $I$14:$I$89, "&gt; 0", $F$14:$F$89, "&lt;&gt;C", $G$14:$G$89, {"1"}, $G$14:$G$89, {"1"}, $K$14:$K$89, "&lt;="&amp;$A107, $L$14:$L$89, "&gt;="&amp;$A108)), SUM(COUNTIFS($J$14:$J$89, H$106, $I$14:$I$89, "&gt; 0", $F$14:$F$89, "&lt;&gt;C", $G$14:$G$89, {"1","5W1"}, $G$14:$G$89, {"1";"5W1"}, $K$14:$K$89, "&lt;="&amp;$A107, $L$14:$L$89, "&gt;="&amp;$A108)), SUM(COUNTIFS($J$14:$J$89, H$106, $I$14:$I$89, "&gt; 0", $F$14:$F$89, "&lt;&gt;C", $G$14:$G$89, {"1","5W2"}, $G$14:$G$89, {"1";"5W2"}, $K$14:$K$89, "&lt;="&amp;$A107, $L$14:$L$89, "&gt;="&amp;$A108)), SUM(COUNTIFS($J$14:$J$89, H$106, $I$14:$I$89, "&gt; 0", $F$14:$F$89, "&lt;&gt;C", $G$14:$G$89, {"1","5W3"}, $G$14:$G$89, {"1";"5W3"}, $K$14:$K$89, "&lt;="&amp;$A107, $L$14:$L$89, "&gt;="&amp;$A108)), SUM(COUNTIFS($J$14:$J$89, H$106, $I$14:$I$89, "&gt; 0", $F$14:$F$89, "&lt;&gt;C", $G$14:$G$89, {"1","8W1"}, $G$14:$G$89, {"1";"8W1"}, $K$14:$K$89, "&lt;="&amp;$A107, $L$14:$L$89, "&gt;="&amp;$A108)), SUM(COUNTIFS($J$14:$J$89, H$106, $I$14:$I$89, "&gt; 0", $F$14:$F$89, "&lt;&gt;C", $G$14:$G$89, {"1","8W2"}, $G$14:$G$89, {"1";"8W2"}, $K$14:$K$89, "&lt;="&amp;$A107, $L$14:$L$89, "&gt;="&amp;$A108)), SUM(COUNTIFS($J$14:$J$89, H$106, $I$14:$I$89, "&gt; 0", $F$14:$F$89, "&lt;&gt;C", $G$14:$G$89, {"8W1","5W1"}, $G$14:$G$89, {"8W1";"5W1"}, $K$14:$K$89, "&lt;="&amp;$A107, $L$14:$L$89, "&gt;="&amp;$A108)), SUM(COUNTIFS($J$14:$J$89, H$106, $I$14:$I$89, "&gt; 0", $F$14:$F$89, "&lt;&gt;C", $G$14:$G$89, {"8W1","5W2"}, $G$14:$G$89, {"8W1";"5W2"}, $K$14:$K$89, "&lt;="&amp;$A107, $L$14:$L$89, "&gt;="&amp;$A108)), SUM(COUNTIFS($J$14:$J$89, H$106, $I$14:$I$89, "&gt; 0", $F$14:$F$89, "&lt;&gt;C", $G$14:$G$89, {"8W2","5W2"}, $G$14:$G$89, {"8W2";"5W2"}, $K$14:$K$89, "&lt;="&amp;$A107, $L$14:$L$89, "&gt;="&amp;$A108)), SUM(COUNTIFS($J$14:$J$89, H$106, $I$14:$I$89, "&gt; 0", $F$14:$F$89, "&lt;&gt;C", $G$14:$G$89, {"8W2","5W3"}, $G$14:$G$89, {"8W2";"5W3"}, $K$14:$K$89, "&lt;="&amp;$A107, $L$14:$L$89, "&gt;="&amp;$A108))))</f>
        <v>0</v>
      </c>
      <c r="K107" s="252"/>
      <c r="L107" s="253"/>
      <c r="M107" s="253"/>
      <c r="N107" s="253"/>
      <c r="O107" s="253"/>
      <c r="P107" s="254"/>
    </row>
    <row r="108" spans="1:36" ht="14.45" customHeight="1" x14ac:dyDescent="0.25">
      <c r="A108" s="152">
        <f xml:space="preserve"> A107 + TIME(0, $C$103,0)</f>
        <v>0.32291666666666669</v>
      </c>
      <c r="B108" s="202" t="str">
        <f t="shared" ref="B108:B164" si="4" xml:space="preserve"> CONCATENATE(TEXT(A108,"h:mm AM/PM"),"-",TEXT(A109,"h:mm AM/PM"))</f>
        <v>7:45 AM-8:00 AM</v>
      </c>
      <c r="C108" s="54">
        <f xml:space="preserve"> IF(COUNTIFS($J$14:$J$89, C$106, $I$14:$I$89, "&gt; 0", $F$14:$F$89, "&lt;&gt;C", $K$14:$K$89, "&lt;="&amp;$A108, $L$14:$L$89, "&gt;="&amp;$A109) &lt; 2, COUNTIFS($J$14:$J$89, C$106, $I$14:$I$89, "&gt; 0", $F$14:$F$89, "&lt;&gt;C", $K$14:$K$89, "&lt;="&amp;$A108, $L$14:$L$89, "&gt;="&amp;$A109), MAX(SUM(COUNTIFS($J$14:$J$89, C$106, $I$14:$I$89, "&gt; 0", $F$14:$F$89, "&lt;&gt;C", $G$14:$G$89, {"1"}, $G$14:$G$89, {"1"}, $K$14:$K$89, "&lt;="&amp;$A108, $L$14:$L$89, "&gt;="&amp;$A109)), SUM(COUNTIFS($J$14:$J$89, C$106, $I$14:$I$89, "&gt; 0", $F$14:$F$89, "&lt;&gt;C", $G$14:$G$89, {"1","5W1"}, $G$14:$G$89, {"1";"5W1"}, $K$14:$K$89, "&lt;="&amp;$A108, $L$14:$L$89, "&gt;="&amp;$A109)), SUM(COUNTIFS($J$14:$J$89, C$106, $I$14:$I$89, "&gt; 0", $F$14:$F$89, "&lt;&gt;C", $G$14:$G$89, {"1","5W2"}, $G$14:$G$89, {"1";"5W2"}, $K$14:$K$89, "&lt;="&amp;$A108, $L$14:$L$89, "&gt;="&amp;$A109)), SUM(COUNTIFS($J$14:$J$89, C$106, $I$14:$I$89, "&gt; 0", $F$14:$F$89, "&lt;&gt;C", $G$14:$G$89, {"1","5W3"}, $G$14:$G$89, {"1";"5W3"}, $K$14:$K$89, "&lt;="&amp;$A108, $L$14:$L$89, "&gt;="&amp;$A109)), SUM(COUNTIFS($J$14:$J$89, C$106, $I$14:$I$89, "&gt; 0", $F$14:$F$89, "&lt;&gt;C", $G$14:$G$89, {"1","8W1"}, $G$14:$G$89, {"1";"8W1"}, $K$14:$K$89, "&lt;="&amp;$A108, $L$14:$L$89, "&gt;="&amp;$A109)), SUM(COUNTIFS($J$14:$J$89, C$106, $I$14:$I$89, "&gt; 0", $F$14:$F$89, "&lt;&gt;C", $G$14:$G$89, {"1","8W2"}, $G$14:$G$89, {"1";"8W2"}, $K$14:$K$89, "&lt;="&amp;$A108, $L$14:$L$89, "&gt;="&amp;$A109)), SUM(COUNTIFS($J$14:$J$89, C$106, $I$14:$I$89, "&gt; 0", $F$14:$F$89, "&lt;&gt;C", $G$14:$G$89, {"8W1","5W1"}, $G$14:$G$89, {"8W1";"5W1"}, $K$14:$K$89, "&lt;="&amp;$A108, $L$14:$L$89, "&gt;="&amp;$A109)), SUM(COUNTIFS($J$14:$J$89, C$106, $I$14:$I$89, "&gt; 0", $F$14:$F$89, "&lt;&gt;C", $G$14:$G$89, {"8W1","5W2"}, $G$14:$G$89, {"8W1";"5W2"}, $K$14:$K$89, "&lt;="&amp;$A108, $L$14:$L$89, "&gt;="&amp;$A109)), SUM(COUNTIFS($J$14:$J$89, C$106, $I$14:$I$89, "&gt; 0", $F$14:$F$89, "&lt;&gt;C", $G$14:$G$89, {"8W2","5W2"}, $G$14:$G$89, {"8W2";"5W2"}, $K$14:$K$89, "&lt;="&amp;$A108, $L$14:$L$89, "&gt;="&amp;$A109)), SUM(COUNTIFS($J$14:$J$89, C$106, $I$14:$I$89, "&gt; 0", $F$14:$F$89, "&lt;&gt;C", $G$14:$G$89, {"8W2","5W3"}, $G$14:$G$89, {"8W2";"5W3"}, $K$14:$K$89, "&lt;="&amp;$A108, $L$14:$L$89, "&gt;="&amp;$A109))))</f>
        <v>1</v>
      </c>
      <c r="D108" s="54">
        <f xml:space="preserve"> IF(COUNTIFS($J$14:$J$89, D$106, $I$14:$I$89, "&gt; 0", $F$14:$F$89, "&lt;&gt;C", $K$14:$K$89, "&lt;="&amp;$A108, $L$14:$L$89, "&gt;="&amp;$A109) &lt; 2, COUNTIFS($J$14:$J$89, D$106, $I$14:$I$89, "&gt; 0", $F$14:$F$89, "&lt;&gt;C", $K$14:$K$89, "&lt;="&amp;$A108, $L$14:$L$89, "&gt;="&amp;$A109), MAX(SUM(COUNTIFS($J$14:$J$89, D$106, $I$14:$I$89, "&gt; 0", $F$14:$F$89, "&lt;&gt;C", $G$14:$G$89, {"1"}, $G$14:$G$89, {"1"}, $K$14:$K$89, "&lt;="&amp;$A108, $L$14:$L$89, "&gt;="&amp;$A109)), SUM(COUNTIFS($J$14:$J$89, D$106, $I$14:$I$89, "&gt; 0", $F$14:$F$89, "&lt;&gt;C", $G$14:$G$89, {"1","5W1"}, $G$14:$G$89, {"1";"5W1"}, $K$14:$K$89, "&lt;="&amp;$A108, $L$14:$L$89, "&gt;="&amp;$A109)), SUM(COUNTIFS($J$14:$J$89, D$106, $I$14:$I$89, "&gt; 0", $F$14:$F$89, "&lt;&gt;C", $G$14:$G$89, {"1","5W2"}, $G$14:$G$89, {"1";"5W2"}, $K$14:$K$89, "&lt;="&amp;$A108, $L$14:$L$89, "&gt;="&amp;$A109)), SUM(COUNTIFS($J$14:$J$89, D$106, $I$14:$I$89, "&gt; 0", $F$14:$F$89, "&lt;&gt;C", $G$14:$G$89, {"1","5W3"}, $G$14:$G$89, {"1";"5W3"}, $K$14:$K$89, "&lt;="&amp;$A108, $L$14:$L$89, "&gt;="&amp;$A109)), SUM(COUNTIFS($J$14:$J$89, D$106, $I$14:$I$89, "&gt; 0", $F$14:$F$89, "&lt;&gt;C", $G$14:$G$89, {"1","8W1"}, $G$14:$G$89, {"1";"8W1"}, $K$14:$K$89, "&lt;="&amp;$A108, $L$14:$L$89, "&gt;="&amp;$A109)), SUM(COUNTIFS($J$14:$J$89, D$106, $I$14:$I$89, "&gt; 0", $F$14:$F$89, "&lt;&gt;C", $G$14:$G$89, {"1","8W2"}, $G$14:$G$89, {"1";"8W2"}, $K$14:$K$89, "&lt;="&amp;$A108, $L$14:$L$89, "&gt;="&amp;$A109)), SUM(COUNTIFS($J$14:$J$89, D$106, $I$14:$I$89, "&gt; 0", $F$14:$F$89, "&lt;&gt;C", $G$14:$G$89, {"8W1","5W1"}, $G$14:$G$89, {"8W1";"5W1"}, $K$14:$K$89, "&lt;="&amp;$A108, $L$14:$L$89, "&gt;="&amp;$A109)), SUM(COUNTIFS($J$14:$J$89, D$106, $I$14:$I$89, "&gt; 0", $F$14:$F$89, "&lt;&gt;C", $G$14:$G$89, {"8W1","5W2"}, $G$14:$G$89, {"8W1";"5W2"}, $K$14:$K$89, "&lt;="&amp;$A108, $L$14:$L$89, "&gt;="&amp;$A109)), SUM(COUNTIFS($J$14:$J$89, D$106, $I$14:$I$89, "&gt; 0", $F$14:$F$89, "&lt;&gt;C", $G$14:$G$89, {"8W2","5W2"}, $G$14:$G$89, {"8W2";"5W2"}, $K$14:$K$89, "&lt;="&amp;$A108, $L$14:$L$89, "&gt;="&amp;$A109)), SUM(COUNTIFS($J$14:$J$89, D$106, $I$14:$I$89, "&gt; 0", $F$14:$F$89, "&lt;&gt;C", $G$14:$G$89, {"8W2","5W3"}, $G$14:$G$89, {"8W2";"5W3"}, $K$14:$K$89, "&lt;="&amp;$A108, $L$14:$L$89, "&gt;="&amp;$A109))))</f>
        <v>1</v>
      </c>
      <c r="E108" s="54">
        <f xml:space="preserve"> IF(COUNTIFS($J$14:$J$89, E$106, $I$14:$I$89, "&gt; 0", $F$14:$F$89, "&lt;&gt;C", $K$14:$K$89, "&lt;="&amp;$A108, $L$14:$L$89, "&gt;="&amp;$A109) &lt; 2, COUNTIFS($J$14:$J$89, E$106, $I$14:$I$89, "&gt; 0", $F$14:$F$89, "&lt;&gt;C", $K$14:$K$89, "&lt;="&amp;$A108, $L$14:$L$89, "&gt;="&amp;$A109), MAX(SUM(COUNTIFS($J$14:$J$89, E$106, $I$14:$I$89, "&gt; 0", $F$14:$F$89, "&lt;&gt;C", $G$14:$G$89, {"1"}, $G$14:$G$89, {"1"}, $K$14:$K$89, "&lt;="&amp;$A108, $L$14:$L$89, "&gt;="&amp;$A109)), SUM(COUNTIFS($J$14:$J$89, E$106, $I$14:$I$89, "&gt; 0", $F$14:$F$89, "&lt;&gt;C", $G$14:$G$89, {"1","5W1"}, $G$14:$G$89, {"1";"5W1"}, $K$14:$K$89, "&lt;="&amp;$A108, $L$14:$L$89, "&gt;="&amp;$A109)), SUM(COUNTIFS($J$14:$J$89, E$106, $I$14:$I$89, "&gt; 0", $F$14:$F$89, "&lt;&gt;C", $G$14:$G$89, {"1","5W2"}, $G$14:$G$89, {"1";"5W2"}, $K$14:$K$89, "&lt;="&amp;$A108, $L$14:$L$89, "&gt;="&amp;$A109)), SUM(COUNTIFS($J$14:$J$89, E$106, $I$14:$I$89, "&gt; 0", $F$14:$F$89, "&lt;&gt;C", $G$14:$G$89, {"1","5W3"}, $G$14:$G$89, {"1";"5W3"}, $K$14:$K$89, "&lt;="&amp;$A108, $L$14:$L$89, "&gt;="&amp;$A109)), SUM(COUNTIFS($J$14:$J$89, E$106, $I$14:$I$89, "&gt; 0", $F$14:$F$89, "&lt;&gt;C", $G$14:$G$89, {"1","8W1"}, $G$14:$G$89, {"1";"8W1"}, $K$14:$K$89, "&lt;="&amp;$A108, $L$14:$L$89, "&gt;="&amp;$A109)), SUM(COUNTIFS($J$14:$J$89, E$106, $I$14:$I$89, "&gt; 0", $F$14:$F$89, "&lt;&gt;C", $G$14:$G$89, {"1","8W2"}, $G$14:$G$89, {"1";"8W2"}, $K$14:$K$89, "&lt;="&amp;$A108, $L$14:$L$89, "&gt;="&amp;$A109)), SUM(COUNTIFS($J$14:$J$89, E$106, $I$14:$I$89, "&gt; 0", $F$14:$F$89, "&lt;&gt;C", $G$14:$G$89, {"8W1","5W1"}, $G$14:$G$89, {"8W1";"5W1"}, $K$14:$K$89, "&lt;="&amp;$A108, $L$14:$L$89, "&gt;="&amp;$A109)), SUM(COUNTIFS($J$14:$J$89, E$106, $I$14:$I$89, "&gt; 0", $F$14:$F$89, "&lt;&gt;C", $G$14:$G$89, {"8W1","5W2"}, $G$14:$G$89, {"8W1";"5W2"}, $K$14:$K$89, "&lt;="&amp;$A108, $L$14:$L$89, "&gt;="&amp;$A109)), SUM(COUNTIFS($J$14:$J$89, E$106, $I$14:$I$89, "&gt; 0", $F$14:$F$89, "&lt;&gt;C", $G$14:$G$89, {"8W2","5W2"}, $G$14:$G$89, {"8W2";"5W2"}, $K$14:$K$89, "&lt;="&amp;$A108, $L$14:$L$89, "&gt;="&amp;$A109)), SUM(COUNTIFS($J$14:$J$89, E$106, $I$14:$I$89, "&gt; 0", $F$14:$F$89, "&lt;&gt;C", $G$14:$G$89, {"8W2","5W3"}, $G$14:$G$89, {"8W2";"5W3"}, $K$14:$K$89, "&lt;="&amp;$A108, $L$14:$L$89, "&gt;="&amp;$A109))))</f>
        <v>1</v>
      </c>
      <c r="F108" s="54">
        <f xml:space="preserve"> IF(COUNTIFS($J$14:$J$89, F$106, $I$14:$I$89, "&gt; 0", $F$14:$F$89, "&lt;&gt;C", $K$14:$K$89, "&lt;="&amp;$A108, $L$14:$L$89, "&gt;="&amp;$A109) &lt; 2, COUNTIFS($J$14:$J$89, F$106, $I$14:$I$89, "&gt; 0", $F$14:$F$89, "&lt;&gt;C", $K$14:$K$89, "&lt;="&amp;$A108, $L$14:$L$89, "&gt;="&amp;$A109), MAX(SUM(COUNTIFS($J$14:$J$89, F$106, $I$14:$I$89, "&gt; 0", $F$14:$F$89, "&lt;&gt;C", $G$14:$G$89, {"1"}, $G$14:$G$89, {"1"}, $K$14:$K$89, "&lt;="&amp;$A108, $L$14:$L$89, "&gt;="&amp;$A109)), SUM(COUNTIFS($J$14:$J$89, F$106, $I$14:$I$89, "&gt; 0", $F$14:$F$89, "&lt;&gt;C", $G$14:$G$89, {"1","5W1"}, $G$14:$G$89, {"1";"5W1"}, $K$14:$K$89, "&lt;="&amp;$A108, $L$14:$L$89, "&gt;="&amp;$A109)), SUM(COUNTIFS($J$14:$J$89, F$106, $I$14:$I$89, "&gt; 0", $F$14:$F$89, "&lt;&gt;C", $G$14:$G$89, {"1","5W2"}, $G$14:$G$89, {"1";"5W2"}, $K$14:$K$89, "&lt;="&amp;$A108, $L$14:$L$89, "&gt;="&amp;$A109)), SUM(COUNTIFS($J$14:$J$89, F$106, $I$14:$I$89, "&gt; 0", $F$14:$F$89, "&lt;&gt;C", $G$14:$G$89, {"1","5W3"}, $G$14:$G$89, {"1";"5W3"}, $K$14:$K$89, "&lt;="&amp;$A108, $L$14:$L$89, "&gt;="&amp;$A109)), SUM(COUNTIFS($J$14:$J$89, F$106, $I$14:$I$89, "&gt; 0", $F$14:$F$89, "&lt;&gt;C", $G$14:$G$89, {"1","8W1"}, $G$14:$G$89, {"1";"8W1"}, $K$14:$K$89, "&lt;="&amp;$A108, $L$14:$L$89, "&gt;="&amp;$A109)), SUM(COUNTIFS($J$14:$J$89, F$106, $I$14:$I$89, "&gt; 0", $F$14:$F$89, "&lt;&gt;C", $G$14:$G$89, {"1","8W2"}, $G$14:$G$89, {"1";"8W2"}, $K$14:$K$89, "&lt;="&amp;$A108, $L$14:$L$89, "&gt;="&amp;$A109)), SUM(COUNTIFS($J$14:$J$89, F$106, $I$14:$I$89, "&gt; 0", $F$14:$F$89, "&lt;&gt;C", $G$14:$G$89, {"8W1","5W1"}, $G$14:$G$89, {"8W1";"5W1"}, $K$14:$K$89, "&lt;="&amp;$A108, $L$14:$L$89, "&gt;="&amp;$A109)), SUM(COUNTIFS($J$14:$J$89, F$106, $I$14:$I$89, "&gt; 0", $F$14:$F$89, "&lt;&gt;C", $G$14:$G$89, {"8W1","5W2"}, $G$14:$G$89, {"8W1";"5W2"}, $K$14:$K$89, "&lt;="&amp;$A108, $L$14:$L$89, "&gt;="&amp;$A109)), SUM(COUNTIFS($J$14:$J$89, F$106, $I$14:$I$89, "&gt; 0", $F$14:$F$89, "&lt;&gt;C", $G$14:$G$89, {"8W2","5W2"}, $G$14:$G$89, {"8W2";"5W2"}, $K$14:$K$89, "&lt;="&amp;$A108, $L$14:$L$89, "&gt;="&amp;$A109)), SUM(COUNTIFS($J$14:$J$89, F$106, $I$14:$I$89, "&gt; 0", $F$14:$F$89, "&lt;&gt;C", $G$14:$G$89, {"8W2","5W3"}, $G$14:$G$89, {"8W2";"5W3"}, $K$14:$K$89, "&lt;="&amp;$A108, $L$14:$L$89, "&gt;="&amp;$A109))))</f>
        <v>1</v>
      </c>
      <c r="G108" s="54">
        <f xml:space="preserve"> IF(COUNTIFS($J$14:$J$89, G$106, $I$14:$I$89, "&gt; 0", $F$14:$F$89, "&lt;&gt;C", $K$14:$K$89, "&lt;="&amp;$A108, $L$14:$L$89, "&gt;="&amp;$A109) &lt; 2, COUNTIFS($J$14:$J$89, G$106, $I$14:$I$89, "&gt; 0", $F$14:$F$89, "&lt;&gt;C", $K$14:$K$89, "&lt;="&amp;$A108, $L$14:$L$89, "&gt;="&amp;$A109), MAX(SUM(COUNTIFS($J$14:$J$89, G$106, $I$14:$I$89, "&gt; 0", $F$14:$F$89, "&lt;&gt;C", $G$14:$G$89, {"1"}, $G$14:$G$89, {"1"}, $K$14:$K$89, "&lt;="&amp;$A108, $L$14:$L$89, "&gt;="&amp;$A109)), SUM(COUNTIFS($J$14:$J$89, G$106, $I$14:$I$89, "&gt; 0", $F$14:$F$89, "&lt;&gt;C", $G$14:$G$89, {"1","5W1"}, $G$14:$G$89, {"1";"5W1"}, $K$14:$K$89, "&lt;="&amp;$A108, $L$14:$L$89, "&gt;="&amp;$A109)), SUM(COUNTIFS($J$14:$J$89, G$106, $I$14:$I$89, "&gt; 0", $F$14:$F$89, "&lt;&gt;C", $G$14:$G$89, {"1","5W2"}, $G$14:$G$89, {"1";"5W2"}, $K$14:$K$89, "&lt;="&amp;$A108, $L$14:$L$89, "&gt;="&amp;$A109)), SUM(COUNTIFS($J$14:$J$89, G$106, $I$14:$I$89, "&gt; 0", $F$14:$F$89, "&lt;&gt;C", $G$14:$G$89, {"1","5W3"}, $G$14:$G$89, {"1";"5W3"}, $K$14:$K$89, "&lt;="&amp;$A108, $L$14:$L$89, "&gt;="&amp;$A109)), SUM(COUNTIFS($J$14:$J$89, G$106, $I$14:$I$89, "&gt; 0", $F$14:$F$89, "&lt;&gt;C", $G$14:$G$89, {"1","8W1"}, $G$14:$G$89, {"1";"8W1"}, $K$14:$K$89, "&lt;="&amp;$A108, $L$14:$L$89, "&gt;="&amp;$A109)), SUM(COUNTIFS($J$14:$J$89, G$106, $I$14:$I$89, "&gt; 0", $F$14:$F$89, "&lt;&gt;C", $G$14:$G$89, {"1","8W2"}, $G$14:$G$89, {"1";"8W2"}, $K$14:$K$89, "&lt;="&amp;$A108, $L$14:$L$89, "&gt;="&amp;$A109)), SUM(COUNTIFS($J$14:$J$89, G$106, $I$14:$I$89, "&gt; 0", $F$14:$F$89, "&lt;&gt;C", $G$14:$G$89, {"8W1","5W1"}, $G$14:$G$89, {"8W1";"5W1"}, $K$14:$K$89, "&lt;="&amp;$A108, $L$14:$L$89, "&gt;="&amp;$A109)), SUM(COUNTIFS($J$14:$J$89, G$106, $I$14:$I$89, "&gt; 0", $F$14:$F$89, "&lt;&gt;C", $G$14:$G$89, {"8W1","5W2"}, $G$14:$G$89, {"8W1";"5W2"}, $K$14:$K$89, "&lt;="&amp;$A108, $L$14:$L$89, "&gt;="&amp;$A109)), SUM(COUNTIFS($J$14:$J$89, G$106, $I$14:$I$89, "&gt; 0", $F$14:$F$89, "&lt;&gt;C", $G$14:$G$89, {"8W2","5W2"}, $G$14:$G$89, {"8W2";"5W2"}, $K$14:$K$89, "&lt;="&amp;$A108, $L$14:$L$89, "&gt;="&amp;$A109)), SUM(COUNTIFS($J$14:$J$89, G$106, $I$14:$I$89, "&gt; 0", $F$14:$F$89, "&lt;&gt;C", $G$14:$G$89, {"8W2","5W3"}, $G$14:$G$89, {"8W2";"5W3"}, $K$14:$K$89, "&lt;="&amp;$A108, $L$14:$L$89, "&gt;="&amp;$A109))))</f>
        <v>1</v>
      </c>
      <c r="H108" s="54">
        <f xml:space="preserve"> IF(COUNTIFS($J$14:$J$89, H$106, $I$14:$I$89, "&gt; 0", $F$14:$F$89, "&lt;&gt;C", $K$14:$K$89, "&lt;="&amp;$A108, $L$14:$L$89, "&gt;="&amp;$A109) &lt; 2, COUNTIFS($J$14:$J$89, H$106, $I$14:$I$89, "&gt; 0", $F$14:$F$89, "&lt;&gt;C", $K$14:$K$89, "&lt;="&amp;$A108, $L$14:$L$89, "&gt;="&amp;$A109), MAX(SUM(COUNTIFS($J$14:$J$89, H$106, $I$14:$I$89, "&gt; 0", $F$14:$F$89, "&lt;&gt;C", $G$14:$G$89, {"1"}, $G$14:$G$89, {"1"}, $K$14:$K$89, "&lt;="&amp;$A108, $L$14:$L$89, "&gt;="&amp;$A109)), SUM(COUNTIFS($J$14:$J$89, H$106, $I$14:$I$89, "&gt; 0", $F$14:$F$89, "&lt;&gt;C", $G$14:$G$89, {"1","5W1"}, $G$14:$G$89, {"1";"5W1"}, $K$14:$K$89, "&lt;="&amp;$A108, $L$14:$L$89, "&gt;="&amp;$A109)), SUM(COUNTIFS($J$14:$J$89, H$106, $I$14:$I$89, "&gt; 0", $F$14:$F$89, "&lt;&gt;C", $G$14:$G$89, {"1","5W2"}, $G$14:$G$89, {"1";"5W2"}, $K$14:$K$89, "&lt;="&amp;$A108, $L$14:$L$89, "&gt;="&amp;$A109)), SUM(COUNTIFS($J$14:$J$89, H$106, $I$14:$I$89, "&gt; 0", $F$14:$F$89, "&lt;&gt;C", $G$14:$G$89, {"1","5W3"}, $G$14:$G$89, {"1";"5W3"}, $K$14:$K$89, "&lt;="&amp;$A108, $L$14:$L$89, "&gt;="&amp;$A109)), SUM(COUNTIFS($J$14:$J$89, H$106, $I$14:$I$89, "&gt; 0", $F$14:$F$89, "&lt;&gt;C", $G$14:$G$89, {"1","8W1"}, $G$14:$G$89, {"1";"8W1"}, $K$14:$K$89, "&lt;="&amp;$A108, $L$14:$L$89, "&gt;="&amp;$A109)), SUM(COUNTIFS($J$14:$J$89, H$106, $I$14:$I$89, "&gt; 0", $F$14:$F$89, "&lt;&gt;C", $G$14:$G$89, {"1","8W2"}, $G$14:$G$89, {"1";"8W2"}, $K$14:$K$89, "&lt;="&amp;$A108, $L$14:$L$89, "&gt;="&amp;$A109)), SUM(COUNTIFS($J$14:$J$89, H$106, $I$14:$I$89, "&gt; 0", $F$14:$F$89, "&lt;&gt;C", $G$14:$G$89, {"8W1","5W1"}, $G$14:$G$89, {"8W1";"5W1"}, $K$14:$K$89, "&lt;="&amp;$A108, $L$14:$L$89, "&gt;="&amp;$A109)), SUM(COUNTIFS($J$14:$J$89, H$106, $I$14:$I$89, "&gt; 0", $F$14:$F$89, "&lt;&gt;C", $G$14:$G$89, {"8W1","5W2"}, $G$14:$G$89, {"8W1";"5W2"}, $K$14:$K$89, "&lt;="&amp;$A108, $L$14:$L$89, "&gt;="&amp;$A109)), SUM(COUNTIFS($J$14:$J$89, H$106, $I$14:$I$89, "&gt; 0", $F$14:$F$89, "&lt;&gt;C", $G$14:$G$89, {"8W2","5W2"}, $G$14:$G$89, {"8W2";"5W2"}, $K$14:$K$89, "&lt;="&amp;$A108, $L$14:$L$89, "&gt;="&amp;$A109)), SUM(COUNTIFS($J$14:$J$89, H$106, $I$14:$I$89, "&gt; 0", $F$14:$F$89, "&lt;&gt;C", $G$14:$G$89, {"8W2","5W3"}, $G$14:$G$89, {"8W2";"5W3"}, $K$14:$K$89, "&lt;="&amp;$A108, $L$14:$L$89, "&gt;="&amp;$A109))))</f>
        <v>0</v>
      </c>
      <c r="K108" s="252"/>
      <c r="L108" s="253"/>
      <c r="M108" s="253"/>
      <c r="N108" s="253"/>
      <c r="O108" s="253"/>
      <c r="P108" s="254"/>
    </row>
    <row r="109" spans="1:36" ht="14.45" customHeight="1" x14ac:dyDescent="0.25">
      <c r="A109" s="152">
        <f t="shared" ref="A109:A118" si="5" xml:space="preserve"> A108 + TIME(0, $C$103,0)</f>
        <v>0.33333333333333337</v>
      </c>
      <c r="B109" s="202" t="str">
        <f t="shared" si="4"/>
        <v>8:00 AM-8:15 AM</v>
      </c>
      <c r="C109" s="54">
        <f xml:space="preserve"> IF(COUNTIFS($J$14:$J$89, C$106, $I$14:$I$89, "&gt; 0", $F$14:$F$89, "&lt;&gt;C", $K$14:$K$89, "&lt;="&amp;$A109, $L$14:$L$89, "&gt;="&amp;$A110) &lt; 2, COUNTIFS($J$14:$J$89, C$106, $I$14:$I$89, "&gt; 0", $F$14:$F$89, "&lt;&gt;C", $K$14:$K$89, "&lt;="&amp;$A109, $L$14:$L$89, "&gt;="&amp;$A110), MAX(SUM(COUNTIFS($J$14:$J$89, C$106, $I$14:$I$89, "&gt; 0", $F$14:$F$89, "&lt;&gt;C", $G$14:$G$89, {"1"}, $G$14:$G$89, {"1"}, $K$14:$K$89, "&lt;="&amp;$A109, $L$14:$L$89, "&gt;="&amp;$A110)), SUM(COUNTIFS($J$14:$J$89, C$106, $I$14:$I$89, "&gt; 0", $F$14:$F$89, "&lt;&gt;C", $G$14:$G$89, {"1","5W1"}, $G$14:$G$89, {"1";"5W1"}, $K$14:$K$89, "&lt;="&amp;$A109, $L$14:$L$89, "&gt;="&amp;$A110)), SUM(COUNTIFS($J$14:$J$89, C$106, $I$14:$I$89, "&gt; 0", $F$14:$F$89, "&lt;&gt;C", $G$14:$G$89, {"1","5W2"}, $G$14:$G$89, {"1";"5W2"}, $K$14:$K$89, "&lt;="&amp;$A109, $L$14:$L$89, "&gt;="&amp;$A110)), SUM(COUNTIFS($J$14:$J$89, C$106, $I$14:$I$89, "&gt; 0", $F$14:$F$89, "&lt;&gt;C", $G$14:$G$89, {"1","5W3"}, $G$14:$G$89, {"1";"5W3"}, $K$14:$K$89, "&lt;="&amp;$A109, $L$14:$L$89, "&gt;="&amp;$A110)), SUM(COUNTIFS($J$14:$J$89, C$106, $I$14:$I$89, "&gt; 0", $F$14:$F$89, "&lt;&gt;C", $G$14:$G$89, {"1","8W1"}, $G$14:$G$89, {"1";"8W1"}, $K$14:$K$89, "&lt;="&amp;$A109, $L$14:$L$89, "&gt;="&amp;$A110)), SUM(COUNTIFS($J$14:$J$89, C$106, $I$14:$I$89, "&gt; 0", $F$14:$F$89, "&lt;&gt;C", $G$14:$G$89, {"1","8W2"}, $G$14:$G$89, {"1";"8W2"}, $K$14:$K$89, "&lt;="&amp;$A109, $L$14:$L$89, "&gt;="&amp;$A110)), SUM(COUNTIFS($J$14:$J$89, C$106, $I$14:$I$89, "&gt; 0", $F$14:$F$89, "&lt;&gt;C", $G$14:$G$89, {"8W1","5W1"}, $G$14:$G$89, {"8W1";"5W1"}, $K$14:$K$89, "&lt;="&amp;$A109, $L$14:$L$89, "&gt;="&amp;$A110)), SUM(COUNTIFS($J$14:$J$89, C$106, $I$14:$I$89, "&gt; 0", $F$14:$F$89, "&lt;&gt;C", $G$14:$G$89, {"8W1","5W2"}, $G$14:$G$89, {"8W1";"5W2"}, $K$14:$K$89, "&lt;="&amp;$A109, $L$14:$L$89, "&gt;="&amp;$A110)), SUM(COUNTIFS($J$14:$J$89, C$106, $I$14:$I$89, "&gt; 0", $F$14:$F$89, "&lt;&gt;C", $G$14:$G$89, {"8W2","5W2"}, $G$14:$G$89, {"8W2";"5W2"}, $K$14:$K$89, "&lt;="&amp;$A109, $L$14:$L$89, "&gt;="&amp;$A110)), SUM(COUNTIFS($J$14:$J$89, C$106, $I$14:$I$89, "&gt; 0", $F$14:$F$89, "&lt;&gt;C", $G$14:$G$89, {"8W2","5W3"}, $G$14:$G$89, {"8W2";"5W3"}, $K$14:$K$89, "&lt;="&amp;$A109, $L$14:$L$89, "&gt;="&amp;$A110))))</f>
        <v>1</v>
      </c>
      <c r="D109" s="54">
        <f xml:space="preserve"> IF(COUNTIFS($J$14:$J$89, D$106, $I$14:$I$89, "&gt; 0", $F$14:$F$89, "&lt;&gt;C", $K$14:$K$89, "&lt;="&amp;$A109, $L$14:$L$89, "&gt;="&amp;$A110) &lt; 2, COUNTIFS($J$14:$J$89, D$106, $I$14:$I$89, "&gt; 0", $F$14:$F$89, "&lt;&gt;C", $K$14:$K$89, "&lt;="&amp;$A109, $L$14:$L$89, "&gt;="&amp;$A110), MAX(SUM(COUNTIFS($J$14:$J$89, D$106, $I$14:$I$89, "&gt; 0", $F$14:$F$89, "&lt;&gt;C", $G$14:$G$89, {"1"}, $G$14:$G$89, {"1"}, $K$14:$K$89, "&lt;="&amp;$A109, $L$14:$L$89, "&gt;="&amp;$A110)), SUM(COUNTIFS($J$14:$J$89, D$106, $I$14:$I$89, "&gt; 0", $F$14:$F$89, "&lt;&gt;C", $G$14:$G$89, {"1","5W1"}, $G$14:$G$89, {"1";"5W1"}, $K$14:$K$89, "&lt;="&amp;$A109, $L$14:$L$89, "&gt;="&amp;$A110)), SUM(COUNTIFS($J$14:$J$89, D$106, $I$14:$I$89, "&gt; 0", $F$14:$F$89, "&lt;&gt;C", $G$14:$G$89, {"1","5W2"}, $G$14:$G$89, {"1";"5W2"}, $K$14:$K$89, "&lt;="&amp;$A109, $L$14:$L$89, "&gt;="&amp;$A110)), SUM(COUNTIFS($J$14:$J$89, D$106, $I$14:$I$89, "&gt; 0", $F$14:$F$89, "&lt;&gt;C", $G$14:$G$89, {"1","5W3"}, $G$14:$G$89, {"1";"5W3"}, $K$14:$K$89, "&lt;="&amp;$A109, $L$14:$L$89, "&gt;="&amp;$A110)), SUM(COUNTIFS($J$14:$J$89, D$106, $I$14:$I$89, "&gt; 0", $F$14:$F$89, "&lt;&gt;C", $G$14:$G$89, {"1","8W1"}, $G$14:$G$89, {"1";"8W1"}, $K$14:$K$89, "&lt;="&amp;$A109, $L$14:$L$89, "&gt;="&amp;$A110)), SUM(COUNTIFS($J$14:$J$89, D$106, $I$14:$I$89, "&gt; 0", $F$14:$F$89, "&lt;&gt;C", $G$14:$G$89, {"1","8W2"}, $G$14:$G$89, {"1";"8W2"}, $K$14:$K$89, "&lt;="&amp;$A109, $L$14:$L$89, "&gt;="&amp;$A110)), SUM(COUNTIFS($J$14:$J$89, D$106, $I$14:$I$89, "&gt; 0", $F$14:$F$89, "&lt;&gt;C", $G$14:$G$89, {"8W1","5W1"}, $G$14:$G$89, {"8W1";"5W1"}, $K$14:$K$89, "&lt;="&amp;$A109, $L$14:$L$89, "&gt;="&amp;$A110)), SUM(COUNTIFS($J$14:$J$89, D$106, $I$14:$I$89, "&gt; 0", $F$14:$F$89, "&lt;&gt;C", $G$14:$G$89, {"8W1","5W2"}, $G$14:$G$89, {"8W1";"5W2"}, $K$14:$K$89, "&lt;="&amp;$A109, $L$14:$L$89, "&gt;="&amp;$A110)), SUM(COUNTIFS($J$14:$J$89, D$106, $I$14:$I$89, "&gt; 0", $F$14:$F$89, "&lt;&gt;C", $G$14:$G$89, {"8W2","5W2"}, $G$14:$G$89, {"8W2";"5W2"}, $K$14:$K$89, "&lt;="&amp;$A109, $L$14:$L$89, "&gt;="&amp;$A110)), SUM(COUNTIFS($J$14:$J$89, D$106, $I$14:$I$89, "&gt; 0", $F$14:$F$89, "&lt;&gt;C", $G$14:$G$89, {"8W2","5W3"}, $G$14:$G$89, {"8W2";"5W3"}, $K$14:$K$89, "&lt;="&amp;$A109, $L$14:$L$89, "&gt;="&amp;$A110))))</f>
        <v>1</v>
      </c>
      <c r="E109" s="54">
        <f xml:space="preserve"> IF(COUNTIFS($J$14:$J$89, E$106, $I$14:$I$89, "&gt; 0", $F$14:$F$89, "&lt;&gt;C", $K$14:$K$89, "&lt;="&amp;$A109, $L$14:$L$89, "&gt;="&amp;$A110) &lt; 2, COUNTIFS($J$14:$J$89, E$106, $I$14:$I$89, "&gt; 0", $F$14:$F$89, "&lt;&gt;C", $K$14:$K$89, "&lt;="&amp;$A109, $L$14:$L$89, "&gt;="&amp;$A110), MAX(SUM(COUNTIFS($J$14:$J$89, E$106, $I$14:$I$89, "&gt; 0", $F$14:$F$89, "&lt;&gt;C", $G$14:$G$89, {"1"}, $G$14:$G$89, {"1"}, $K$14:$K$89, "&lt;="&amp;$A109, $L$14:$L$89, "&gt;="&amp;$A110)), SUM(COUNTIFS($J$14:$J$89, E$106, $I$14:$I$89, "&gt; 0", $F$14:$F$89, "&lt;&gt;C", $G$14:$G$89, {"1","5W1"}, $G$14:$G$89, {"1";"5W1"}, $K$14:$K$89, "&lt;="&amp;$A109, $L$14:$L$89, "&gt;="&amp;$A110)), SUM(COUNTIFS($J$14:$J$89, E$106, $I$14:$I$89, "&gt; 0", $F$14:$F$89, "&lt;&gt;C", $G$14:$G$89, {"1","5W2"}, $G$14:$G$89, {"1";"5W2"}, $K$14:$K$89, "&lt;="&amp;$A109, $L$14:$L$89, "&gt;="&amp;$A110)), SUM(COUNTIFS($J$14:$J$89, E$106, $I$14:$I$89, "&gt; 0", $F$14:$F$89, "&lt;&gt;C", $G$14:$G$89, {"1","5W3"}, $G$14:$G$89, {"1";"5W3"}, $K$14:$K$89, "&lt;="&amp;$A109, $L$14:$L$89, "&gt;="&amp;$A110)), SUM(COUNTIFS($J$14:$J$89, E$106, $I$14:$I$89, "&gt; 0", $F$14:$F$89, "&lt;&gt;C", $G$14:$G$89, {"1","8W1"}, $G$14:$G$89, {"1";"8W1"}, $K$14:$K$89, "&lt;="&amp;$A109, $L$14:$L$89, "&gt;="&amp;$A110)), SUM(COUNTIFS($J$14:$J$89, E$106, $I$14:$I$89, "&gt; 0", $F$14:$F$89, "&lt;&gt;C", $G$14:$G$89, {"1","8W2"}, $G$14:$G$89, {"1";"8W2"}, $K$14:$K$89, "&lt;="&amp;$A109, $L$14:$L$89, "&gt;="&amp;$A110)), SUM(COUNTIFS($J$14:$J$89, E$106, $I$14:$I$89, "&gt; 0", $F$14:$F$89, "&lt;&gt;C", $G$14:$G$89, {"8W1","5W1"}, $G$14:$G$89, {"8W1";"5W1"}, $K$14:$K$89, "&lt;="&amp;$A109, $L$14:$L$89, "&gt;="&amp;$A110)), SUM(COUNTIFS($J$14:$J$89, E$106, $I$14:$I$89, "&gt; 0", $F$14:$F$89, "&lt;&gt;C", $G$14:$G$89, {"8W1","5W2"}, $G$14:$G$89, {"8W1";"5W2"}, $K$14:$K$89, "&lt;="&amp;$A109, $L$14:$L$89, "&gt;="&amp;$A110)), SUM(COUNTIFS($J$14:$J$89, E$106, $I$14:$I$89, "&gt; 0", $F$14:$F$89, "&lt;&gt;C", $G$14:$G$89, {"8W2","5W2"}, $G$14:$G$89, {"8W2";"5W2"}, $K$14:$K$89, "&lt;="&amp;$A109, $L$14:$L$89, "&gt;="&amp;$A110)), SUM(COUNTIFS($J$14:$J$89, E$106, $I$14:$I$89, "&gt; 0", $F$14:$F$89, "&lt;&gt;C", $G$14:$G$89, {"8W2","5W3"}, $G$14:$G$89, {"8W2";"5W3"}, $K$14:$K$89, "&lt;="&amp;$A109, $L$14:$L$89, "&gt;="&amp;$A110))))</f>
        <v>1</v>
      </c>
      <c r="F109" s="54">
        <f xml:space="preserve"> IF(COUNTIFS($J$14:$J$89, F$106, $I$14:$I$89, "&gt; 0", $F$14:$F$89, "&lt;&gt;C", $K$14:$K$89, "&lt;="&amp;$A109, $L$14:$L$89, "&gt;="&amp;$A110) &lt; 2, COUNTIFS($J$14:$J$89, F$106, $I$14:$I$89, "&gt; 0", $F$14:$F$89, "&lt;&gt;C", $K$14:$K$89, "&lt;="&amp;$A109, $L$14:$L$89, "&gt;="&amp;$A110), MAX(SUM(COUNTIFS($J$14:$J$89, F$106, $I$14:$I$89, "&gt; 0", $F$14:$F$89, "&lt;&gt;C", $G$14:$G$89, {"1"}, $G$14:$G$89, {"1"}, $K$14:$K$89, "&lt;="&amp;$A109, $L$14:$L$89, "&gt;="&amp;$A110)), SUM(COUNTIFS($J$14:$J$89, F$106, $I$14:$I$89, "&gt; 0", $F$14:$F$89, "&lt;&gt;C", $G$14:$G$89, {"1","5W1"}, $G$14:$G$89, {"1";"5W1"}, $K$14:$K$89, "&lt;="&amp;$A109, $L$14:$L$89, "&gt;="&amp;$A110)), SUM(COUNTIFS($J$14:$J$89, F$106, $I$14:$I$89, "&gt; 0", $F$14:$F$89, "&lt;&gt;C", $G$14:$G$89, {"1","5W2"}, $G$14:$G$89, {"1";"5W2"}, $K$14:$K$89, "&lt;="&amp;$A109, $L$14:$L$89, "&gt;="&amp;$A110)), SUM(COUNTIFS($J$14:$J$89, F$106, $I$14:$I$89, "&gt; 0", $F$14:$F$89, "&lt;&gt;C", $G$14:$G$89, {"1","5W3"}, $G$14:$G$89, {"1";"5W3"}, $K$14:$K$89, "&lt;="&amp;$A109, $L$14:$L$89, "&gt;="&amp;$A110)), SUM(COUNTIFS($J$14:$J$89, F$106, $I$14:$I$89, "&gt; 0", $F$14:$F$89, "&lt;&gt;C", $G$14:$G$89, {"1","8W1"}, $G$14:$G$89, {"1";"8W1"}, $K$14:$K$89, "&lt;="&amp;$A109, $L$14:$L$89, "&gt;="&amp;$A110)), SUM(COUNTIFS($J$14:$J$89, F$106, $I$14:$I$89, "&gt; 0", $F$14:$F$89, "&lt;&gt;C", $G$14:$G$89, {"1","8W2"}, $G$14:$G$89, {"1";"8W2"}, $K$14:$K$89, "&lt;="&amp;$A109, $L$14:$L$89, "&gt;="&amp;$A110)), SUM(COUNTIFS($J$14:$J$89, F$106, $I$14:$I$89, "&gt; 0", $F$14:$F$89, "&lt;&gt;C", $G$14:$G$89, {"8W1","5W1"}, $G$14:$G$89, {"8W1";"5W1"}, $K$14:$K$89, "&lt;="&amp;$A109, $L$14:$L$89, "&gt;="&amp;$A110)), SUM(COUNTIFS($J$14:$J$89, F$106, $I$14:$I$89, "&gt; 0", $F$14:$F$89, "&lt;&gt;C", $G$14:$G$89, {"8W1","5W2"}, $G$14:$G$89, {"8W1";"5W2"}, $K$14:$K$89, "&lt;="&amp;$A109, $L$14:$L$89, "&gt;="&amp;$A110)), SUM(COUNTIFS($J$14:$J$89, F$106, $I$14:$I$89, "&gt; 0", $F$14:$F$89, "&lt;&gt;C", $G$14:$G$89, {"8W2","5W2"}, $G$14:$G$89, {"8W2";"5W2"}, $K$14:$K$89, "&lt;="&amp;$A109, $L$14:$L$89, "&gt;="&amp;$A110)), SUM(COUNTIFS($J$14:$J$89, F$106, $I$14:$I$89, "&gt; 0", $F$14:$F$89, "&lt;&gt;C", $G$14:$G$89, {"8W2","5W3"}, $G$14:$G$89, {"8W2";"5W3"}, $K$14:$K$89, "&lt;="&amp;$A109, $L$14:$L$89, "&gt;="&amp;$A110))))</f>
        <v>1</v>
      </c>
      <c r="G109" s="54">
        <f xml:space="preserve"> IF(COUNTIFS($J$14:$J$89, G$106, $I$14:$I$89, "&gt; 0", $F$14:$F$89, "&lt;&gt;C", $K$14:$K$89, "&lt;="&amp;$A109, $L$14:$L$89, "&gt;="&amp;$A110) &lt; 2, COUNTIFS($J$14:$J$89, G$106, $I$14:$I$89, "&gt; 0", $F$14:$F$89, "&lt;&gt;C", $K$14:$K$89, "&lt;="&amp;$A109, $L$14:$L$89, "&gt;="&amp;$A110), MAX(SUM(COUNTIFS($J$14:$J$89, G$106, $I$14:$I$89, "&gt; 0", $F$14:$F$89, "&lt;&gt;C", $G$14:$G$89, {"1"}, $G$14:$G$89, {"1"}, $K$14:$K$89, "&lt;="&amp;$A109, $L$14:$L$89, "&gt;="&amp;$A110)), SUM(COUNTIFS($J$14:$J$89, G$106, $I$14:$I$89, "&gt; 0", $F$14:$F$89, "&lt;&gt;C", $G$14:$G$89, {"1","5W1"}, $G$14:$G$89, {"1";"5W1"}, $K$14:$K$89, "&lt;="&amp;$A109, $L$14:$L$89, "&gt;="&amp;$A110)), SUM(COUNTIFS($J$14:$J$89, G$106, $I$14:$I$89, "&gt; 0", $F$14:$F$89, "&lt;&gt;C", $G$14:$G$89, {"1","5W2"}, $G$14:$G$89, {"1";"5W2"}, $K$14:$K$89, "&lt;="&amp;$A109, $L$14:$L$89, "&gt;="&amp;$A110)), SUM(COUNTIFS($J$14:$J$89, G$106, $I$14:$I$89, "&gt; 0", $F$14:$F$89, "&lt;&gt;C", $G$14:$G$89, {"1","5W3"}, $G$14:$G$89, {"1";"5W3"}, $K$14:$K$89, "&lt;="&amp;$A109, $L$14:$L$89, "&gt;="&amp;$A110)), SUM(COUNTIFS($J$14:$J$89, G$106, $I$14:$I$89, "&gt; 0", $F$14:$F$89, "&lt;&gt;C", $G$14:$G$89, {"1","8W1"}, $G$14:$G$89, {"1";"8W1"}, $K$14:$K$89, "&lt;="&amp;$A109, $L$14:$L$89, "&gt;="&amp;$A110)), SUM(COUNTIFS($J$14:$J$89, G$106, $I$14:$I$89, "&gt; 0", $F$14:$F$89, "&lt;&gt;C", $G$14:$G$89, {"1","8W2"}, $G$14:$G$89, {"1";"8W2"}, $K$14:$K$89, "&lt;="&amp;$A109, $L$14:$L$89, "&gt;="&amp;$A110)), SUM(COUNTIFS($J$14:$J$89, G$106, $I$14:$I$89, "&gt; 0", $F$14:$F$89, "&lt;&gt;C", $G$14:$G$89, {"8W1","5W1"}, $G$14:$G$89, {"8W1";"5W1"}, $K$14:$K$89, "&lt;="&amp;$A109, $L$14:$L$89, "&gt;="&amp;$A110)), SUM(COUNTIFS($J$14:$J$89, G$106, $I$14:$I$89, "&gt; 0", $F$14:$F$89, "&lt;&gt;C", $G$14:$G$89, {"8W1","5W2"}, $G$14:$G$89, {"8W1";"5W2"}, $K$14:$K$89, "&lt;="&amp;$A109, $L$14:$L$89, "&gt;="&amp;$A110)), SUM(COUNTIFS($J$14:$J$89, G$106, $I$14:$I$89, "&gt; 0", $F$14:$F$89, "&lt;&gt;C", $G$14:$G$89, {"8W2","5W2"}, $G$14:$G$89, {"8W2";"5W2"}, $K$14:$K$89, "&lt;="&amp;$A109, $L$14:$L$89, "&gt;="&amp;$A110)), SUM(COUNTIFS($J$14:$J$89, G$106, $I$14:$I$89, "&gt; 0", $F$14:$F$89, "&lt;&gt;C", $G$14:$G$89, {"8W2","5W3"}, $G$14:$G$89, {"8W2";"5W3"}, $K$14:$K$89, "&lt;="&amp;$A109, $L$14:$L$89, "&gt;="&amp;$A110))))</f>
        <v>1</v>
      </c>
      <c r="H109" s="54">
        <f xml:space="preserve"> IF(COUNTIFS($J$14:$J$89, H$106, $I$14:$I$89, "&gt; 0", $F$14:$F$89, "&lt;&gt;C", $K$14:$K$89, "&lt;="&amp;$A109, $L$14:$L$89, "&gt;="&amp;$A110) &lt; 2, COUNTIFS($J$14:$J$89, H$106, $I$14:$I$89, "&gt; 0", $F$14:$F$89, "&lt;&gt;C", $K$14:$K$89, "&lt;="&amp;$A109, $L$14:$L$89, "&gt;="&amp;$A110), MAX(SUM(COUNTIFS($J$14:$J$89, H$106, $I$14:$I$89, "&gt; 0", $F$14:$F$89, "&lt;&gt;C", $G$14:$G$89, {"1"}, $G$14:$G$89, {"1"}, $K$14:$K$89, "&lt;="&amp;$A109, $L$14:$L$89, "&gt;="&amp;$A110)), SUM(COUNTIFS($J$14:$J$89, H$106, $I$14:$I$89, "&gt; 0", $F$14:$F$89, "&lt;&gt;C", $G$14:$G$89, {"1","5W1"}, $G$14:$G$89, {"1";"5W1"}, $K$14:$K$89, "&lt;="&amp;$A109, $L$14:$L$89, "&gt;="&amp;$A110)), SUM(COUNTIFS($J$14:$J$89, H$106, $I$14:$I$89, "&gt; 0", $F$14:$F$89, "&lt;&gt;C", $G$14:$G$89, {"1","5W2"}, $G$14:$G$89, {"1";"5W2"}, $K$14:$K$89, "&lt;="&amp;$A109, $L$14:$L$89, "&gt;="&amp;$A110)), SUM(COUNTIFS($J$14:$J$89, H$106, $I$14:$I$89, "&gt; 0", $F$14:$F$89, "&lt;&gt;C", $G$14:$G$89, {"1","5W3"}, $G$14:$G$89, {"1";"5W3"}, $K$14:$K$89, "&lt;="&amp;$A109, $L$14:$L$89, "&gt;="&amp;$A110)), SUM(COUNTIFS($J$14:$J$89, H$106, $I$14:$I$89, "&gt; 0", $F$14:$F$89, "&lt;&gt;C", $G$14:$G$89, {"1","8W1"}, $G$14:$G$89, {"1";"8W1"}, $K$14:$K$89, "&lt;="&amp;$A109, $L$14:$L$89, "&gt;="&amp;$A110)), SUM(COUNTIFS($J$14:$J$89, H$106, $I$14:$I$89, "&gt; 0", $F$14:$F$89, "&lt;&gt;C", $G$14:$G$89, {"1","8W2"}, $G$14:$G$89, {"1";"8W2"}, $K$14:$K$89, "&lt;="&amp;$A109, $L$14:$L$89, "&gt;="&amp;$A110)), SUM(COUNTIFS($J$14:$J$89, H$106, $I$14:$I$89, "&gt; 0", $F$14:$F$89, "&lt;&gt;C", $G$14:$G$89, {"8W1","5W1"}, $G$14:$G$89, {"8W1";"5W1"}, $K$14:$K$89, "&lt;="&amp;$A109, $L$14:$L$89, "&gt;="&amp;$A110)), SUM(COUNTIFS($J$14:$J$89, H$106, $I$14:$I$89, "&gt; 0", $F$14:$F$89, "&lt;&gt;C", $G$14:$G$89, {"8W1","5W2"}, $G$14:$G$89, {"8W1";"5W2"}, $K$14:$K$89, "&lt;="&amp;$A109, $L$14:$L$89, "&gt;="&amp;$A110)), SUM(COUNTIFS($J$14:$J$89, H$106, $I$14:$I$89, "&gt; 0", $F$14:$F$89, "&lt;&gt;C", $G$14:$G$89, {"8W2","5W2"}, $G$14:$G$89, {"8W2";"5W2"}, $K$14:$K$89, "&lt;="&amp;$A109, $L$14:$L$89, "&gt;="&amp;$A110)), SUM(COUNTIFS($J$14:$J$89, H$106, $I$14:$I$89, "&gt; 0", $F$14:$F$89, "&lt;&gt;C", $G$14:$G$89, {"8W2","5W3"}, $G$14:$G$89, {"8W2";"5W3"}, $K$14:$K$89, "&lt;="&amp;$A109, $L$14:$L$89, "&gt;="&amp;$A110))))</f>
        <v>0</v>
      </c>
      <c r="K109" s="252"/>
      <c r="L109" s="253"/>
      <c r="M109" s="253"/>
      <c r="N109" s="253"/>
      <c r="O109" s="253"/>
      <c r="P109" s="254"/>
      <c r="S109" s="137"/>
    </row>
    <row r="110" spans="1:36" ht="14.45" customHeight="1" thickBot="1" x14ac:dyDescent="0.3">
      <c r="A110" s="152">
        <f t="shared" si="5"/>
        <v>0.34375000000000006</v>
      </c>
      <c r="B110" s="202" t="str">
        <f t="shared" si="4"/>
        <v>8:15 AM-8:30 AM</v>
      </c>
      <c r="C110" s="54">
        <f xml:space="preserve"> IF(COUNTIFS($J$14:$J$89, C$106, $I$14:$I$89, "&gt; 0", $F$14:$F$89, "&lt;&gt;C", $K$14:$K$89, "&lt;="&amp;$A110, $L$14:$L$89, "&gt;="&amp;$A111) &lt; 2, COUNTIFS($J$14:$J$89, C$106, $I$14:$I$89, "&gt; 0", $F$14:$F$89, "&lt;&gt;C", $K$14:$K$89, "&lt;="&amp;$A110, $L$14:$L$89, "&gt;="&amp;$A111), MAX(SUM(COUNTIFS($J$14:$J$89, C$106, $I$14:$I$89, "&gt; 0", $F$14:$F$89, "&lt;&gt;C", $G$14:$G$89, {"1"}, $G$14:$G$89, {"1"}, $K$14:$K$89, "&lt;="&amp;$A110, $L$14:$L$89, "&gt;="&amp;$A111)), SUM(COUNTIFS($J$14:$J$89, C$106, $I$14:$I$89, "&gt; 0", $F$14:$F$89, "&lt;&gt;C", $G$14:$G$89, {"1","5W1"}, $G$14:$G$89, {"1";"5W1"}, $K$14:$K$89, "&lt;="&amp;$A110, $L$14:$L$89, "&gt;="&amp;$A111)), SUM(COUNTIFS($J$14:$J$89, C$106, $I$14:$I$89, "&gt; 0", $F$14:$F$89, "&lt;&gt;C", $G$14:$G$89, {"1","5W2"}, $G$14:$G$89, {"1";"5W2"}, $K$14:$K$89, "&lt;="&amp;$A110, $L$14:$L$89, "&gt;="&amp;$A111)), SUM(COUNTIFS($J$14:$J$89, C$106, $I$14:$I$89, "&gt; 0", $F$14:$F$89, "&lt;&gt;C", $G$14:$G$89, {"1","5W3"}, $G$14:$G$89, {"1";"5W3"}, $K$14:$K$89, "&lt;="&amp;$A110, $L$14:$L$89, "&gt;="&amp;$A111)), SUM(COUNTIFS($J$14:$J$89, C$106, $I$14:$I$89, "&gt; 0", $F$14:$F$89, "&lt;&gt;C", $G$14:$G$89, {"1","8W1"}, $G$14:$G$89, {"1";"8W1"}, $K$14:$K$89, "&lt;="&amp;$A110, $L$14:$L$89, "&gt;="&amp;$A111)), SUM(COUNTIFS($J$14:$J$89, C$106, $I$14:$I$89, "&gt; 0", $F$14:$F$89, "&lt;&gt;C", $G$14:$G$89, {"1","8W2"}, $G$14:$G$89, {"1";"8W2"}, $K$14:$K$89, "&lt;="&amp;$A110, $L$14:$L$89, "&gt;="&amp;$A111)), SUM(COUNTIFS($J$14:$J$89, C$106, $I$14:$I$89, "&gt; 0", $F$14:$F$89, "&lt;&gt;C", $G$14:$G$89, {"8W1","5W1"}, $G$14:$G$89, {"8W1";"5W1"}, $K$14:$K$89, "&lt;="&amp;$A110, $L$14:$L$89, "&gt;="&amp;$A111)), SUM(COUNTIFS($J$14:$J$89, C$106, $I$14:$I$89, "&gt; 0", $F$14:$F$89, "&lt;&gt;C", $G$14:$G$89, {"8W1","5W2"}, $G$14:$G$89, {"8W1";"5W2"}, $K$14:$K$89, "&lt;="&amp;$A110, $L$14:$L$89, "&gt;="&amp;$A111)), SUM(COUNTIFS($J$14:$J$89, C$106, $I$14:$I$89, "&gt; 0", $F$14:$F$89, "&lt;&gt;C", $G$14:$G$89, {"8W2","5W2"}, $G$14:$G$89, {"8W2";"5W2"}, $K$14:$K$89, "&lt;="&amp;$A110, $L$14:$L$89, "&gt;="&amp;$A111)), SUM(COUNTIFS($J$14:$J$89, C$106, $I$14:$I$89, "&gt; 0", $F$14:$F$89, "&lt;&gt;C", $G$14:$G$89, {"8W2","5W3"}, $G$14:$G$89, {"8W2";"5W3"}, $K$14:$K$89, "&lt;="&amp;$A110, $L$14:$L$89, "&gt;="&amp;$A111))))</f>
        <v>0</v>
      </c>
      <c r="D110" s="54">
        <f xml:space="preserve"> IF(COUNTIFS($J$14:$J$89, D$106, $I$14:$I$89, "&gt; 0", $F$14:$F$89, "&lt;&gt;C", $K$14:$K$89, "&lt;="&amp;$A110, $L$14:$L$89, "&gt;="&amp;$A111) &lt; 2, COUNTIFS($J$14:$J$89, D$106, $I$14:$I$89, "&gt; 0", $F$14:$F$89, "&lt;&gt;C", $K$14:$K$89, "&lt;="&amp;$A110, $L$14:$L$89, "&gt;="&amp;$A111), MAX(SUM(COUNTIFS($J$14:$J$89, D$106, $I$14:$I$89, "&gt; 0", $F$14:$F$89, "&lt;&gt;C", $G$14:$G$89, {"1"}, $G$14:$G$89, {"1"}, $K$14:$K$89, "&lt;="&amp;$A110, $L$14:$L$89, "&gt;="&amp;$A111)), SUM(COUNTIFS($J$14:$J$89, D$106, $I$14:$I$89, "&gt; 0", $F$14:$F$89, "&lt;&gt;C", $G$14:$G$89, {"1","5W1"}, $G$14:$G$89, {"1";"5W1"}, $K$14:$K$89, "&lt;="&amp;$A110, $L$14:$L$89, "&gt;="&amp;$A111)), SUM(COUNTIFS($J$14:$J$89, D$106, $I$14:$I$89, "&gt; 0", $F$14:$F$89, "&lt;&gt;C", $G$14:$G$89, {"1","5W2"}, $G$14:$G$89, {"1";"5W2"}, $K$14:$K$89, "&lt;="&amp;$A110, $L$14:$L$89, "&gt;="&amp;$A111)), SUM(COUNTIFS($J$14:$J$89, D$106, $I$14:$I$89, "&gt; 0", $F$14:$F$89, "&lt;&gt;C", $G$14:$G$89, {"1","5W3"}, $G$14:$G$89, {"1";"5W3"}, $K$14:$K$89, "&lt;="&amp;$A110, $L$14:$L$89, "&gt;="&amp;$A111)), SUM(COUNTIFS($J$14:$J$89, D$106, $I$14:$I$89, "&gt; 0", $F$14:$F$89, "&lt;&gt;C", $G$14:$G$89, {"1","8W1"}, $G$14:$G$89, {"1";"8W1"}, $K$14:$K$89, "&lt;="&amp;$A110, $L$14:$L$89, "&gt;="&amp;$A111)), SUM(COUNTIFS($J$14:$J$89, D$106, $I$14:$I$89, "&gt; 0", $F$14:$F$89, "&lt;&gt;C", $G$14:$G$89, {"1","8W2"}, $G$14:$G$89, {"1";"8W2"}, $K$14:$K$89, "&lt;="&amp;$A110, $L$14:$L$89, "&gt;="&amp;$A111)), SUM(COUNTIFS($J$14:$J$89, D$106, $I$14:$I$89, "&gt; 0", $F$14:$F$89, "&lt;&gt;C", $G$14:$G$89, {"8W1","5W1"}, $G$14:$G$89, {"8W1";"5W1"}, $K$14:$K$89, "&lt;="&amp;$A110, $L$14:$L$89, "&gt;="&amp;$A111)), SUM(COUNTIFS($J$14:$J$89, D$106, $I$14:$I$89, "&gt; 0", $F$14:$F$89, "&lt;&gt;C", $G$14:$G$89, {"8W1","5W2"}, $G$14:$G$89, {"8W1";"5W2"}, $K$14:$K$89, "&lt;="&amp;$A110, $L$14:$L$89, "&gt;="&amp;$A111)), SUM(COUNTIFS($J$14:$J$89, D$106, $I$14:$I$89, "&gt; 0", $F$14:$F$89, "&lt;&gt;C", $G$14:$G$89, {"8W2","5W2"}, $G$14:$G$89, {"8W2";"5W2"}, $K$14:$K$89, "&lt;="&amp;$A110, $L$14:$L$89, "&gt;="&amp;$A111)), SUM(COUNTIFS($J$14:$J$89, D$106, $I$14:$I$89, "&gt; 0", $F$14:$F$89, "&lt;&gt;C", $G$14:$G$89, {"8W2","5W3"}, $G$14:$G$89, {"8W2";"5W3"}, $K$14:$K$89, "&lt;="&amp;$A110, $L$14:$L$89, "&gt;="&amp;$A111))))</f>
        <v>1</v>
      </c>
      <c r="E110" s="54">
        <f xml:space="preserve"> IF(COUNTIFS($J$14:$J$89, E$106, $I$14:$I$89, "&gt; 0", $F$14:$F$89, "&lt;&gt;C", $K$14:$K$89, "&lt;="&amp;$A110, $L$14:$L$89, "&gt;="&amp;$A111) &lt; 2, COUNTIFS($J$14:$J$89, E$106, $I$14:$I$89, "&gt; 0", $F$14:$F$89, "&lt;&gt;C", $K$14:$K$89, "&lt;="&amp;$A110, $L$14:$L$89, "&gt;="&amp;$A111), MAX(SUM(COUNTIFS($J$14:$J$89, E$106, $I$14:$I$89, "&gt; 0", $F$14:$F$89, "&lt;&gt;C", $G$14:$G$89, {"1"}, $G$14:$G$89, {"1"}, $K$14:$K$89, "&lt;="&amp;$A110, $L$14:$L$89, "&gt;="&amp;$A111)), SUM(COUNTIFS($J$14:$J$89, E$106, $I$14:$I$89, "&gt; 0", $F$14:$F$89, "&lt;&gt;C", $G$14:$G$89, {"1","5W1"}, $G$14:$G$89, {"1";"5W1"}, $K$14:$K$89, "&lt;="&amp;$A110, $L$14:$L$89, "&gt;="&amp;$A111)), SUM(COUNTIFS($J$14:$J$89, E$106, $I$14:$I$89, "&gt; 0", $F$14:$F$89, "&lt;&gt;C", $G$14:$G$89, {"1","5W2"}, $G$14:$G$89, {"1";"5W2"}, $K$14:$K$89, "&lt;="&amp;$A110, $L$14:$L$89, "&gt;="&amp;$A111)), SUM(COUNTIFS($J$14:$J$89, E$106, $I$14:$I$89, "&gt; 0", $F$14:$F$89, "&lt;&gt;C", $G$14:$G$89, {"1","5W3"}, $G$14:$G$89, {"1";"5W3"}, $K$14:$K$89, "&lt;="&amp;$A110, $L$14:$L$89, "&gt;="&amp;$A111)), SUM(COUNTIFS($J$14:$J$89, E$106, $I$14:$I$89, "&gt; 0", $F$14:$F$89, "&lt;&gt;C", $G$14:$G$89, {"1","8W1"}, $G$14:$G$89, {"1";"8W1"}, $K$14:$K$89, "&lt;="&amp;$A110, $L$14:$L$89, "&gt;="&amp;$A111)), SUM(COUNTIFS($J$14:$J$89, E$106, $I$14:$I$89, "&gt; 0", $F$14:$F$89, "&lt;&gt;C", $G$14:$G$89, {"1","8W2"}, $G$14:$G$89, {"1";"8W2"}, $K$14:$K$89, "&lt;="&amp;$A110, $L$14:$L$89, "&gt;="&amp;$A111)), SUM(COUNTIFS($J$14:$J$89, E$106, $I$14:$I$89, "&gt; 0", $F$14:$F$89, "&lt;&gt;C", $G$14:$G$89, {"8W1","5W1"}, $G$14:$G$89, {"8W1";"5W1"}, $K$14:$K$89, "&lt;="&amp;$A110, $L$14:$L$89, "&gt;="&amp;$A111)), SUM(COUNTIFS($J$14:$J$89, E$106, $I$14:$I$89, "&gt; 0", $F$14:$F$89, "&lt;&gt;C", $G$14:$G$89, {"8W1","5W2"}, $G$14:$G$89, {"8W1";"5W2"}, $K$14:$K$89, "&lt;="&amp;$A110, $L$14:$L$89, "&gt;="&amp;$A111)), SUM(COUNTIFS($J$14:$J$89, E$106, $I$14:$I$89, "&gt; 0", $F$14:$F$89, "&lt;&gt;C", $G$14:$G$89, {"8W2","5W2"}, $G$14:$G$89, {"8W2";"5W2"}, $K$14:$K$89, "&lt;="&amp;$A110, $L$14:$L$89, "&gt;="&amp;$A111)), SUM(COUNTIFS($J$14:$J$89, E$106, $I$14:$I$89, "&gt; 0", $F$14:$F$89, "&lt;&gt;C", $G$14:$G$89, {"8W2","5W3"}, $G$14:$G$89, {"8W2";"5W3"}, $K$14:$K$89, "&lt;="&amp;$A110, $L$14:$L$89, "&gt;="&amp;$A111))))</f>
        <v>0</v>
      </c>
      <c r="F110" s="54">
        <f xml:space="preserve"> IF(COUNTIFS($J$14:$J$89, F$106, $I$14:$I$89, "&gt; 0", $F$14:$F$89, "&lt;&gt;C", $K$14:$K$89, "&lt;="&amp;$A110, $L$14:$L$89, "&gt;="&amp;$A111) &lt; 2, COUNTIFS($J$14:$J$89, F$106, $I$14:$I$89, "&gt; 0", $F$14:$F$89, "&lt;&gt;C", $K$14:$K$89, "&lt;="&amp;$A110, $L$14:$L$89, "&gt;="&amp;$A111), MAX(SUM(COUNTIFS($J$14:$J$89, F$106, $I$14:$I$89, "&gt; 0", $F$14:$F$89, "&lt;&gt;C", $G$14:$G$89, {"1"}, $G$14:$G$89, {"1"}, $K$14:$K$89, "&lt;="&amp;$A110, $L$14:$L$89, "&gt;="&amp;$A111)), SUM(COUNTIFS($J$14:$J$89, F$106, $I$14:$I$89, "&gt; 0", $F$14:$F$89, "&lt;&gt;C", $G$14:$G$89, {"1","5W1"}, $G$14:$G$89, {"1";"5W1"}, $K$14:$K$89, "&lt;="&amp;$A110, $L$14:$L$89, "&gt;="&amp;$A111)), SUM(COUNTIFS($J$14:$J$89, F$106, $I$14:$I$89, "&gt; 0", $F$14:$F$89, "&lt;&gt;C", $G$14:$G$89, {"1","5W2"}, $G$14:$G$89, {"1";"5W2"}, $K$14:$K$89, "&lt;="&amp;$A110, $L$14:$L$89, "&gt;="&amp;$A111)), SUM(COUNTIFS($J$14:$J$89, F$106, $I$14:$I$89, "&gt; 0", $F$14:$F$89, "&lt;&gt;C", $G$14:$G$89, {"1","5W3"}, $G$14:$G$89, {"1";"5W3"}, $K$14:$K$89, "&lt;="&amp;$A110, $L$14:$L$89, "&gt;="&amp;$A111)), SUM(COUNTIFS($J$14:$J$89, F$106, $I$14:$I$89, "&gt; 0", $F$14:$F$89, "&lt;&gt;C", $G$14:$G$89, {"1","8W1"}, $G$14:$G$89, {"1";"8W1"}, $K$14:$K$89, "&lt;="&amp;$A110, $L$14:$L$89, "&gt;="&amp;$A111)), SUM(COUNTIFS($J$14:$J$89, F$106, $I$14:$I$89, "&gt; 0", $F$14:$F$89, "&lt;&gt;C", $G$14:$G$89, {"1","8W2"}, $G$14:$G$89, {"1";"8W2"}, $K$14:$K$89, "&lt;="&amp;$A110, $L$14:$L$89, "&gt;="&amp;$A111)), SUM(COUNTIFS($J$14:$J$89, F$106, $I$14:$I$89, "&gt; 0", $F$14:$F$89, "&lt;&gt;C", $G$14:$G$89, {"8W1","5W1"}, $G$14:$G$89, {"8W1";"5W1"}, $K$14:$K$89, "&lt;="&amp;$A110, $L$14:$L$89, "&gt;="&amp;$A111)), SUM(COUNTIFS($J$14:$J$89, F$106, $I$14:$I$89, "&gt; 0", $F$14:$F$89, "&lt;&gt;C", $G$14:$G$89, {"8W1","5W2"}, $G$14:$G$89, {"8W1";"5W2"}, $K$14:$K$89, "&lt;="&amp;$A110, $L$14:$L$89, "&gt;="&amp;$A111)), SUM(COUNTIFS($J$14:$J$89, F$106, $I$14:$I$89, "&gt; 0", $F$14:$F$89, "&lt;&gt;C", $G$14:$G$89, {"8W2","5W2"}, $G$14:$G$89, {"8W2";"5W2"}, $K$14:$K$89, "&lt;="&amp;$A110, $L$14:$L$89, "&gt;="&amp;$A111)), SUM(COUNTIFS($J$14:$J$89, F$106, $I$14:$I$89, "&gt; 0", $F$14:$F$89, "&lt;&gt;C", $G$14:$G$89, {"8W2","5W3"}, $G$14:$G$89, {"8W2";"5W3"}, $K$14:$K$89, "&lt;="&amp;$A110, $L$14:$L$89, "&gt;="&amp;$A111))))</f>
        <v>1</v>
      </c>
      <c r="G110" s="54">
        <f xml:space="preserve"> IF(COUNTIFS($J$14:$J$89, G$106, $I$14:$I$89, "&gt; 0", $F$14:$F$89, "&lt;&gt;C", $K$14:$K$89, "&lt;="&amp;$A110, $L$14:$L$89, "&gt;="&amp;$A111) &lt; 2, COUNTIFS($J$14:$J$89, G$106, $I$14:$I$89, "&gt; 0", $F$14:$F$89, "&lt;&gt;C", $K$14:$K$89, "&lt;="&amp;$A110, $L$14:$L$89, "&gt;="&amp;$A111), MAX(SUM(COUNTIFS($J$14:$J$89, G$106, $I$14:$I$89, "&gt; 0", $F$14:$F$89, "&lt;&gt;C", $G$14:$G$89, {"1"}, $G$14:$G$89, {"1"}, $K$14:$K$89, "&lt;="&amp;$A110, $L$14:$L$89, "&gt;="&amp;$A111)), SUM(COUNTIFS($J$14:$J$89, G$106, $I$14:$I$89, "&gt; 0", $F$14:$F$89, "&lt;&gt;C", $G$14:$G$89, {"1","5W1"}, $G$14:$G$89, {"1";"5W1"}, $K$14:$K$89, "&lt;="&amp;$A110, $L$14:$L$89, "&gt;="&amp;$A111)), SUM(COUNTIFS($J$14:$J$89, G$106, $I$14:$I$89, "&gt; 0", $F$14:$F$89, "&lt;&gt;C", $G$14:$G$89, {"1","5W2"}, $G$14:$G$89, {"1";"5W2"}, $K$14:$K$89, "&lt;="&amp;$A110, $L$14:$L$89, "&gt;="&amp;$A111)), SUM(COUNTIFS($J$14:$J$89, G$106, $I$14:$I$89, "&gt; 0", $F$14:$F$89, "&lt;&gt;C", $G$14:$G$89, {"1","5W3"}, $G$14:$G$89, {"1";"5W3"}, $K$14:$K$89, "&lt;="&amp;$A110, $L$14:$L$89, "&gt;="&amp;$A111)), SUM(COUNTIFS($J$14:$J$89, G$106, $I$14:$I$89, "&gt; 0", $F$14:$F$89, "&lt;&gt;C", $G$14:$G$89, {"1","8W1"}, $G$14:$G$89, {"1";"8W1"}, $K$14:$K$89, "&lt;="&amp;$A110, $L$14:$L$89, "&gt;="&amp;$A111)), SUM(COUNTIFS($J$14:$J$89, G$106, $I$14:$I$89, "&gt; 0", $F$14:$F$89, "&lt;&gt;C", $G$14:$G$89, {"1","8W2"}, $G$14:$G$89, {"1";"8W2"}, $K$14:$K$89, "&lt;="&amp;$A110, $L$14:$L$89, "&gt;="&amp;$A111)), SUM(COUNTIFS($J$14:$J$89, G$106, $I$14:$I$89, "&gt; 0", $F$14:$F$89, "&lt;&gt;C", $G$14:$G$89, {"8W1","5W1"}, $G$14:$G$89, {"8W1";"5W1"}, $K$14:$K$89, "&lt;="&amp;$A110, $L$14:$L$89, "&gt;="&amp;$A111)), SUM(COUNTIFS($J$14:$J$89, G$106, $I$14:$I$89, "&gt; 0", $F$14:$F$89, "&lt;&gt;C", $G$14:$G$89, {"8W1","5W2"}, $G$14:$G$89, {"8W1";"5W2"}, $K$14:$K$89, "&lt;="&amp;$A110, $L$14:$L$89, "&gt;="&amp;$A111)), SUM(COUNTIFS($J$14:$J$89, G$106, $I$14:$I$89, "&gt; 0", $F$14:$F$89, "&lt;&gt;C", $G$14:$G$89, {"8W2","5W2"}, $G$14:$G$89, {"8W2";"5W2"}, $K$14:$K$89, "&lt;="&amp;$A110, $L$14:$L$89, "&gt;="&amp;$A111)), SUM(COUNTIFS($J$14:$J$89, G$106, $I$14:$I$89, "&gt; 0", $F$14:$F$89, "&lt;&gt;C", $G$14:$G$89, {"8W2","5W3"}, $G$14:$G$89, {"8W2";"5W3"}, $K$14:$K$89, "&lt;="&amp;$A110, $L$14:$L$89, "&gt;="&amp;$A111))))</f>
        <v>0</v>
      </c>
      <c r="H110" s="54">
        <f xml:space="preserve"> IF(COUNTIFS($J$14:$J$89, H$106, $I$14:$I$89, "&gt; 0", $F$14:$F$89, "&lt;&gt;C", $K$14:$K$89, "&lt;="&amp;$A110, $L$14:$L$89, "&gt;="&amp;$A111) &lt; 2, COUNTIFS($J$14:$J$89, H$106, $I$14:$I$89, "&gt; 0", $F$14:$F$89, "&lt;&gt;C", $K$14:$K$89, "&lt;="&amp;$A110, $L$14:$L$89, "&gt;="&amp;$A111), MAX(SUM(COUNTIFS($J$14:$J$89, H$106, $I$14:$I$89, "&gt; 0", $F$14:$F$89, "&lt;&gt;C", $G$14:$G$89, {"1"}, $G$14:$G$89, {"1"}, $K$14:$K$89, "&lt;="&amp;$A110, $L$14:$L$89, "&gt;="&amp;$A111)), SUM(COUNTIFS($J$14:$J$89, H$106, $I$14:$I$89, "&gt; 0", $F$14:$F$89, "&lt;&gt;C", $G$14:$G$89, {"1","5W1"}, $G$14:$G$89, {"1";"5W1"}, $K$14:$K$89, "&lt;="&amp;$A110, $L$14:$L$89, "&gt;="&amp;$A111)), SUM(COUNTIFS($J$14:$J$89, H$106, $I$14:$I$89, "&gt; 0", $F$14:$F$89, "&lt;&gt;C", $G$14:$G$89, {"1","5W2"}, $G$14:$G$89, {"1";"5W2"}, $K$14:$K$89, "&lt;="&amp;$A110, $L$14:$L$89, "&gt;="&amp;$A111)), SUM(COUNTIFS($J$14:$J$89, H$106, $I$14:$I$89, "&gt; 0", $F$14:$F$89, "&lt;&gt;C", $G$14:$G$89, {"1","5W3"}, $G$14:$G$89, {"1";"5W3"}, $K$14:$K$89, "&lt;="&amp;$A110, $L$14:$L$89, "&gt;="&amp;$A111)), SUM(COUNTIFS($J$14:$J$89, H$106, $I$14:$I$89, "&gt; 0", $F$14:$F$89, "&lt;&gt;C", $G$14:$G$89, {"1","8W1"}, $G$14:$G$89, {"1";"8W1"}, $K$14:$K$89, "&lt;="&amp;$A110, $L$14:$L$89, "&gt;="&amp;$A111)), SUM(COUNTIFS($J$14:$J$89, H$106, $I$14:$I$89, "&gt; 0", $F$14:$F$89, "&lt;&gt;C", $G$14:$G$89, {"1","8W2"}, $G$14:$G$89, {"1";"8W2"}, $K$14:$K$89, "&lt;="&amp;$A110, $L$14:$L$89, "&gt;="&amp;$A111)), SUM(COUNTIFS($J$14:$J$89, H$106, $I$14:$I$89, "&gt; 0", $F$14:$F$89, "&lt;&gt;C", $G$14:$G$89, {"8W1","5W1"}, $G$14:$G$89, {"8W1";"5W1"}, $K$14:$K$89, "&lt;="&amp;$A110, $L$14:$L$89, "&gt;="&amp;$A111)), SUM(COUNTIFS($J$14:$J$89, H$106, $I$14:$I$89, "&gt; 0", $F$14:$F$89, "&lt;&gt;C", $G$14:$G$89, {"8W1","5W2"}, $G$14:$G$89, {"8W1";"5W2"}, $K$14:$K$89, "&lt;="&amp;$A110, $L$14:$L$89, "&gt;="&amp;$A111)), SUM(COUNTIFS($J$14:$J$89, H$106, $I$14:$I$89, "&gt; 0", $F$14:$F$89, "&lt;&gt;C", $G$14:$G$89, {"8W2","5W2"}, $G$14:$G$89, {"8W2";"5W2"}, $K$14:$K$89, "&lt;="&amp;$A110, $L$14:$L$89, "&gt;="&amp;$A111)), SUM(COUNTIFS($J$14:$J$89, H$106, $I$14:$I$89, "&gt; 0", $F$14:$F$89, "&lt;&gt;C", $G$14:$G$89, {"8W2","5W3"}, $G$14:$G$89, {"8W2";"5W3"}, $K$14:$K$89, "&lt;="&amp;$A110, $L$14:$L$89, "&gt;="&amp;$A111))))</f>
        <v>0</v>
      </c>
      <c r="K110" s="255"/>
      <c r="L110" s="256"/>
      <c r="M110" s="256"/>
      <c r="N110" s="256"/>
      <c r="O110" s="256"/>
      <c r="P110" s="257"/>
    </row>
    <row r="111" spans="1:36" ht="14.45" customHeight="1" x14ac:dyDescent="0.25">
      <c r="A111" s="152">
        <f t="shared" si="5"/>
        <v>0.35416666666666674</v>
      </c>
      <c r="B111" s="202" t="str">
        <f t="shared" si="4"/>
        <v>8:30 AM-8:45 AM</v>
      </c>
      <c r="C111" s="54">
        <f xml:space="preserve"> IF(COUNTIFS($J$14:$J$89, C$106, $I$14:$I$89, "&gt; 0", $F$14:$F$89, "&lt;&gt;C", $K$14:$K$89, "&lt;="&amp;$A111, $L$14:$L$89, "&gt;="&amp;$A112) &lt; 2, COUNTIFS($J$14:$J$89, C$106, $I$14:$I$89, "&gt; 0", $F$14:$F$89, "&lt;&gt;C", $K$14:$K$89, "&lt;="&amp;$A111, $L$14:$L$89, "&gt;="&amp;$A112), MAX(SUM(COUNTIFS($J$14:$J$89, C$106, $I$14:$I$89, "&gt; 0", $F$14:$F$89, "&lt;&gt;C", $G$14:$G$89, {"1"}, $G$14:$G$89, {"1"}, $K$14:$K$89, "&lt;="&amp;$A111, $L$14:$L$89, "&gt;="&amp;$A112)), SUM(COUNTIFS($J$14:$J$89, C$106, $I$14:$I$89, "&gt; 0", $F$14:$F$89, "&lt;&gt;C", $G$14:$G$89, {"1","5W1"}, $G$14:$G$89, {"1";"5W1"}, $K$14:$K$89, "&lt;="&amp;$A111, $L$14:$L$89, "&gt;="&amp;$A112)), SUM(COUNTIFS($J$14:$J$89, C$106, $I$14:$I$89, "&gt; 0", $F$14:$F$89, "&lt;&gt;C", $G$14:$G$89, {"1","5W2"}, $G$14:$G$89, {"1";"5W2"}, $K$14:$K$89, "&lt;="&amp;$A111, $L$14:$L$89, "&gt;="&amp;$A112)), SUM(COUNTIFS($J$14:$J$89, C$106, $I$14:$I$89, "&gt; 0", $F$14:$F$89, "&lt;&gt;C", $G$14:$G$89, {"1","5W3"}, $G$14:$G$89, {"1";"5W3"}, $K$14:$K$89, "&lt;="&amp;$A111, $L$14:$L$89, "&gt;="&amp;$A112)), SUM(COUNTIFS($J$14:$J$89, C$106, $I$14:$I$89, "&gt; 0", $F$14:$F$89, "&lt;&gt;C", $G$14:$G$89, {"1","8W1"}, $G$14:$G$89, {"1";"8W1"}, $K$14:$K$89, "&lt;="&amp;$A111, $L$14:$L$89, "&gt;="&amp;$A112)), SUM(COUNTIFS($J$14:$J$89, C$106, $I$14:$I$89, "&gt; 0", $F$14:$F$89, "&lt;&gt;C", $G$14:$G$89, {"1","8W2"}, $G$14:$G$89, {"1";"8W2"}, $K$14:$K$89, "&lt;="&amp;$A111, $L$14:$L$89, "&gt;="&amp;$A112)), SUM(COUNTIFS($J$14:$J$89, C$106, $I$14:$I$89, "&gt; 0", $F$14:$F$89, "&lt;&gt;C", $G$14:$G$89, {"8W1","5W1"}, $G$14:$G$89, {"8W1";"5W1"}, $K$14:$K$89, "&lt;="&amp;$A111, $L$14:$L$89, "&gt;="&amp;$A112)), SUM(COUNTIFS($J$14:$J$89, C$106, $I$14:$I$89, "&gt; 0", $F$14:$F$89, "&lt;&gt;C", $G$14:$G$89, {"8W1","5W2"}, $G$14:$G$89, {"8W1";"5W2"}, $K$14:$K$89, "&lt;="&amp;$A111, $L$14:$L$89, "&gt;="&amp;$A112)), SUM(COUNTIFS($J$14:$J$89, C$106, $I$14:$I$89, "&gt; 0", $F$14:$F$89, "&lt;&gt;C", $G$14:$G$89, {"8W2","5W2"}, $G$14:$G$89, {"8W2";"5W2"}, $K$14:$K$89, "&lt;="&amp;$A111, $L$14:$L$89, "&gt;="&amp;$A112)), SUM(COUNTIFS($J$14:$J$89, C$106, $I$14:$I$89, "&gt; 0", $F$14:$F$89, "&lt;&gt;C", $G$14:$G$89, {"8W2","5W3"}, $G$14:$G$89, {"8W2";"5W3"}, $K$14:$K$89, "&lt;="&amp;$A111, $L$14:$L$89, "&gt;="&amp;$A112))))</f>
        <v>1</v>
      </c>
      <c r="D111" s="54">
        <f xml:space="preserve"> IF(COUNTIFS($J$14:$J$89, D$106, $I$14:$I$89, "&gt; 0", $F$14:$F$89, "&lt;&gt;C", $K$14:$K$89, "&lt;="&amp;$A111, $L$14:$L$89, "&gt;="&amp;$A112) &lt; 2, COUNTIFS($J$14:$J$89, D$106, $I$14:$I$89, "&gt; 0", $F$14:$F$89, "&lt;&gt;C", $K$14:$K$89, "&lt;="&amp;$A111, $L$14:$L$89, "&gt;="&amp;$A112), MAX(SUM(COUNTIFS($J$14:$J$89, D$106, $I$14:$I$89, "&gt; 0", $F$14:$F$89, "&lt;&gt;C", $G$14:$G$89, {"1"}, $G$14:$G$89, {"1"}, $K$14:$K$89, "&lt;="&amp;$A111, $L$14:$L$89, "&gt;="&amp;$A112)), SUM(COUNTIFS($J$14:$J$89, D$106, $I$14:$I$89, "&gt; 0", $F$14:$F$89, "&lt;&gt;C", $G$14:$G$89, {"1","5W1"}, $G$14:$G$89, {"1";"5W1"}, $K$14:$K$89, "&lt;="&amp;$A111, $L$14:$L$89, "&gt;="&amp;$A112)), SUM(COUNTIFS($J$14:$J$89, D$106, $I$14:$I$89, "&gt; 0", $F$14:$F$89, "&lt;&gt;C", $G$14:$G$89, {"1","5W2"}, $G$14:$G$89, {"1";"5W2"}, $K$14:$K$89, "&lt;="&amp;$A111, $L$14:$L$89, "&gt;="&amp;$A112)), SUM(COUNTIFS($J$14:$J$89, D$106, $I$14:$I$89, "&gt; 0", $F$14:$F$89, "&lt;&gt;C", $G$14:$G$89, {"1","5W3"}, $G$14:$G$89, {"1";"5W3"}, $K$14:$K$89, "&lt;="&amp;$A111, $L$14:$L$89, "&gt;="&amp;$A112)), SUM(COUNTIFS($J$14:$J$89, D$106, $I$14:$I$89, "&gt; 0", $F$14:$F$89, "&lt;&gt;C", $G$14:$G$89, {"1","8W1"}, $G$14:$G$89, {"1";"8W1"}, $K$14:$K$89, "&lt;="&amp;$A111, $L$14:$L$89, "&gt;="&amp;$A112)), SUM(COUNTIFS($J$14:$J$89, D$106, $I$14:$I$89, "&gt; 0", $F$14:$F$89, "&lt;&gt;C", $G$14:$G$89, {"1","8W2"}, $G$14:$G$89, {"1";"8W2"}, $K$14:$K$89, "&lt;="&amp;$A111, $L$14:$L$89, "&gt;="&amp;$A112)), SUM(COUNTIFS($J$14:$J$89, D$106, $I$14:$I$89, "&gt; 0", $F$14:$F$89, "&lt;&gt;C", $G$14:$G$89, {"8W1","5W1"}, $G$14:$G$89, {"8W1";"5W1"}, $K$14:$K$89, "&lt;="&amp;$A111, $L$14:$L$89, "&gt;="&amp;$A112)), SUM(COUNTIFS($J$14:$J$89, D$106, $I$14:$I$89, "&gt; 0", $F$14:$F$89, "&lt;&gt;C", $G$14:$G$89, {"8W1","5W2"}, $G$14:$G$89, {"8W1";"5W2"}, $K$14:$K$89, "&lt;="&amp;$A111, $L$14:$L$89, "&gt;="&amp;$A112)), SUM(COUNTIFS($J$14:$J$89, D$106, $I$14:$I$89, "&gt; 0", $F$14:$F$89, "&lt;&gt;C", $G$14:$G$89, {"8W2","5W2"}, $G$14:$G$89, {"8W2";"5W2"}, $K$14:$K$89, "&lt;="&amp;$A111, $L$14:$L$89, "&gt;="&amp;$A112)), SUM(COUNTIFS($J$14:$J$89, D$106, $I$14:$I$89, "&gt; 0", $F$14:$F$89, "&lt;&gt;C", $G$14:$G$89, {"8W2","5W3"}, $G$14:$G$89, {"8W2";"5W3"}, $K$14:$K$89, "&lt;="&amp;$A111, $L$14:$L$89, "&gt;="&amp;$A112))))</f>
        <v>1</v>
      </c>
      <c r="E111" s="54">
        <f xml:space="preserve"> IF(COUNTIFS($J$14:$J$89, E$106, $I$14:$I$89, "&gt; 0", $F$14:$F$89, "&lt;&gt;C", $K$14:$K$89, "&lt;="&amp;$A111, $L$14:$L$89, "&gt;="&amp;$A112) &lt; 2, COUNTIFS($J$14:$J$89, E$106, $I$14:$I$89, "&gt; 0", $F$14:$F$89, "&lt;&gt;C", $K$14:$K$89, "&lt;="&amp;$A111, $L$14:$L$89, "&gt;="&amp;$A112), MAX(SUM(COUNTIFS($J$14:$J$89, E$106, $I$14:$I$89, "&gt; 0", $F$14:$F$89, "&lt;&gt;C", $G$14:$G$89, {"1"}, $G$14:$G$89, {"1"}, $K$14:$K$89, "&lt;="&amp;$A111, $L$14:$L$89, "&gt;="&amp;$A112)), SUM(COUNTIFS($J$14:$J$89, E$106, $I$14:$I$89, "&gt; 0", $F$14:$F$89, "&lt;&gt;C", $G$14:$G$89, {"1","5W1"}, $G$14:$G$89, {"1";"5W1"}, $K$14:$K$89, "&lt;="&amp;$A111, $L$14:$L$89, "&gt;="&amp;$A112)), SUM(COUNTIFS($J$14:$J$89, E$106, $I$14:$I$89, "&gt; 0", $F$14:$F$89, "&lt;&gt;C", $G$14:$G$89, {"1","5W2"}, $G$14:$G$89, {"1";"5W2"}, $K$14:$K$89, "&lt;="&amp;$A111, $L$14:$L$89, "&gt;="&amp;$A112)), SUM(COUNTIFS($J$14:$J$89, E$106, $I$14:$I$89, "&gt; 0", $F$14:$F$89, "&lt;&gt;C", $G$14:$G$89, {"1","5W3"}, $G$14:$G$89, {"1";"5W3"}, $K$14:$K$89, "&lt;="&amp;$A111, $L$14:$L$89, "&gt;="&amp;$A112)), SUM(COUNTIFS($J$14:$J$89, E$106, $I$14:$I$89, "&gt; 0", $F$14:$F$89, "&lt;&gt;C", $G$14:$G$89, {"1","8W1"}, $G$14:$G$89, {"1";"8W1"}, $K$14:$K$89, "&lt;="&amp;$A111, $L$14:$L$89, "&gt;="&amp;$A112)), SUM(COUNTIFS($J$14:$J$89, E$106, $I$14:$I$89, "&gt; 0", $F$14:$F$89, "&lt;&gt;C", $G$14:$G$89, {"1","8W2"}, $G$14:$G$89, {"1";"8W2"}, $K$14:$K$89, "&lt;="&amp;$A111, $L$14:$L$89, "&gt;="&amp;$A112)), SUM(COUNTIFS($J$14:$J$89, E$106, $I$14:$I$89, "&gt; 0", $F$14:$F$89, "&lt;&gt;C", $G$14:$G$89, {"8W1","5W1"}, $G$14:$G$89, {"8W1";"5W1"}, $K$14:$K$89, "&lt;="&amp;$A111, $L$14:$L$89, "&gt;="&amp;$A112)), SUM(COUNTIFS($J$14:$J$89, E$106, $I$14:$I$89, "&gt; 0", $F$14:$F$89, "&lt;&gt;C", $G$14:$G$89, {"8W1","5W2"}, $G$14:$G$89, {"8W1";"5W2"}, $K$14:$K$89, "&lt;="&amp;$A111, $L$14:$L$89, "&gt;="&amp;$A112)), SUM(COUNTIFS($J$14:$J$89, E$106, $I$14:$I$89, "&gt; 0", $F$14:$F$89, "&lt;&gt;C", $G$14:$G$89, {"8W2","5W2"}, $G$14:$G$89, {"8W2";"5W2"}, $K$14:$K$89, "&lt;="&amp;$A111, $L$14:$L$89, "&gt;="&amp;$A112)), SUM(COUNTIFS($J$14:$J$89, E$106, $I$14:$I$89, "&gt; 0", $F$14:$F$89, "&lt;&gt;C", $G$14:$G$89, {"8W2","5W3"}, $G$14:$G$89, {"8W2";"5W3"}, $K$14:$K$89, "&lt;="&amp;$A111, $L$14:$L$89, "&gt;="&amp;$A112))))</f>
        <v>1</v>
      </c>
      <c r="F111" s="54">
        <f xml:space="preserve"> IF(COUNTIFS($J$14:$J$89, F$106, $I$14:$I$89, "&gt; 0", $F$14:$F$89, "&lt;&gt;C", $K$14:$K$89, "&lt;="&amp;$A111, $L$14:$L$89, "&gt;="&amp;$A112) &lt; 2, COUNTIFS($J$14:$J$89, F$106, $I$14:$I$89, "&gt; 0", $F$14:$F$89, "&lt;&gt;C", $K$14:$K$89, "&lt;="&amp;$A111, $L$14:$L$89, "&gt;="&amp;$A112), MAX(SUM(COUNTIFS($J$14:$J$89, F$106, $I$14:$I$89, "&gt; 0", $F$14:$F$89, "&lt;&gt;C", $G$14:$G$89, {"1"}, $G$14:$G$89, {"1"}, $K$14:$K$89, "&lt;="&amp;$A111, $L$14:$L$89, "&gt;="&amp;$A112)), SUM(COUNTIFS($J$14:$J$89, F$106, $I$14:$I$89, "&gt; 0", $F$14:$F$89, "&lt;&gt;C", $G$14:$G$89, {"1","5W1"}, $G$14:$G$89, {"1";"5W1"}, $K$14:$K$89, "&lt;="&amp;$A111, $L$14:$L$89, "&gt;="&amp;$A112)), SUM(COUNTIFS($J$14:$J$89, F$106, $I$14:$I$89, "&gt; 0", $F$14:$F$89, "&lt;&gt;C", $G$14:$G$89, {"1","5W2"}, $G$14:$G$89, {"1";"5W2"}, $K$14:$K$89, "&lt;="&amp;$A111, $L$14:$L$89, "&gt;="&amp;$A112)), SUM(COUNTIFS($J$14:$J$89, F$106, $I$14:$I$89, "&gt; 0", $F$14:$F$89, "&lt;&gt;C", $G$14:$G$89, {"1","5W3"}, $G$14:$G$89, {"1";"5W3"}, $K$14:$K$89, "&lt;="&amp;$A111, $L$14:$L$89, "&gt;="&amp;$A112)), SUM(COUNTIFS($J$14:$J$89, F$106, $I$14:$I$89, "&gt; 0", $F$14:$F$89, "&lt;&gt;C", $G$14:$G$89, {"1","8W1"}, $G$14:$G$89, {"1";"8W1"}, $K$14:$K$89, "&lt;="&amp;$A111, $L$14:$L$89, "&gt;="&amp;$A112)), SUM(COUNTIFS($J$14:$J$89, F$106, $I$14:$I$89, "&gt; 0", $F$14:$F$89, "&lt;&gt;C", $G$14:$G$89, {"1","8W2"}, $G$14:$G$89, {"1";"8W2"}, $K$14:$K$89, "&lt;="&amp;$A111, $L$14:$L$89, "&gt;="&amp;$A112)), SUM(COUNTIFS($J$14:$J$89, F$106, $I$14:$I$89, "&gt; 0", $F$14:$F$89, "&lt;&gt;C", $G$14:$G$89, {"8W1","5W1"}, $G$14:$G$89, {"8W1";"5W1"}, $K$14:$K$89, "&lt;="&amp;$A111, $L$14:$L$89, "&gt;="&amp;$A112)), SUM(COUNTIFS($J$14:$J$89, F$106, $I$14:$I$89, "&gt; 0", $F$14:$F$89, "&lt;&gt;C", $G$14:$G$89, {"8W1","5W2"}, $G$14:$G$89, {"8W1";"5W2"}, $K$14:$K$89, "&lt;="&amp;$A111, $L$14:$L$89, "&gt;="&amp;$A112)), SUM(COUNTIFS($J$14:$J$89, F$106, $I$14:$I$89, "&gt; 0", $F$14:$F$89, "&lt;&gt;C", $G$14:$G$89, {"8W2","5W2"}, $G$14:$G$89, {"8W2";"5W2"}, $K$14:$K$89, "&lt;="&amp;$A111, $L$14:$L$89, "&gt;="&amp;$A112)), SUM(COUNTIFS($J$14:$J$89, F$106, $I$14:$I$89, "&gt; 0", $F$14:$F$89, "&lt;&gt;C", $G$14:$G$89, {"8W2","5W3"}, $G$14:$G$89, {"8W2";"5W3"}, $K$14:$K$89, "&lt;="&amp;$A111, $L$14:$L$89, "&gt;="&amp;$A112))))</f>
        <v>1</v>
      </c>
      <c r="G111" s="54">
        <f xml:space="preserve"> IF(COUNTIFS($J$14:$J$89, G$106, $I$14:$I$89, "&gt; 0", $F$14:$F$89, "&lt;&gt;C", $K$14:$K$89, "&lt;="&amp;$A111, $L$14:$L$89, "&gt;="&amp;$A112) &lt; 2, COUNTIFS($J$14:$J$89, G$106, $I$14:$I$89, "&gt; 0", $F$14:$F$89, "&lt;&gt;C", $K$14:$K$89, "&lt;="&amp;$A111, $L$14:$L$89, "&gt;="&amp;$A112), MAX(SUM(COUNTIFS($J$14:$J$89, G$106, $I$14:$I$89, "&gt; 0", $F$14:$F$89, "&lt;&gt;C", $G$14:$G$89, {"1"}, $G$14:$G$89, {"1"}, $K$14:$K$89, "&lt;="&amp;$A111, $L$14:$L$89, "&gt;="&amp;$A112)), SUM(COUNTIFS($J$14:$J$89, G$106, $I$14:$I$89, "&gt; 0", $F$14:$F$89, "&lt;&gt;C", $G$14:$G$89, {"1","5W1"}, $G$14:$G$89, {"1";"5W1"}, $K$14:$K$89, "&lt;="&amp;$A111, $L$14:$L$89, "&gt;="&amp;$A112)), SUM(COUNTIFS($J$14:$J$89, G$106, $I$14:$I$89, "&gt; 0", $F$14:$F$89, "&lt;&gt;C", $G$14:$G$89, {"1","5W2"}, $G$14:$G$89, {"1";"5W2"}, $K$14:$K$89, "&lt;="&amp;$A111, $L$14:$L$89, "&gt;="&amp;$A112)), SUM(COUNTIFS($J$14:$J$89, G$106, $I$14:$I$89, "&gt; 0", $F$14:$F$89, "&lt;&gt;C", $G$14:$G$89, {"1","5W3"}, $G$14:$G$89, {"1";"5W3"}, $K$14:$K$89, "&lt;="&amp;$A111, $L$14:$L$89, "&gt;="&amp;$A112)), SUM(COUNTIFS($J$14:$J$89, G$106, $I$14:$I$89, "&gt; 0", $F$14:$F$89, "&lt;&gt;C", $G$14:$G$89, {"1","8W1"}, $G$14:$G$89, {"1";"8W1"}, $K$14:$K$89, "&lt;="&amp;$A111, $L$14:$L$89, "&gt;="&amp;$A112)), SUM(COUNTIFS($J$14:$J$89, G$106, $I$14:$I$89, "&gt; 0", $F$14:$F$89, "&lt;&gt;C", $G$14:$G$89, {"1","8W2"}, $G$14:$G$89, {"1";"8W2"}, $K$14:$K$89, "&lt;="&amp;$A111, $L$14:$L$89, "&gt;="&amp;$A112)), SUM(COUNTIFS($J$14:$J$89, G$106, $I$14:$I$89, "&gt; 0", $F$14:$F$89, "&lt;&gt;C", $G$14:$G$89, {"8W1","5W1"}, $G$14:$G$89, {"8W1";"5W1"}, $K$14:$K$89, "&lt;="&amp;$A111, $L$14:$L$89, "&gt;="&amp;$A112)), SUM(COUNTIFS($J$14:$J$89, G$106, $I$14:$I$89, "&gt; 0", $F$14:$F$89, "&lt;&gt;C", $G$14:$G$89, {"8W1","5W2"}, $G$14:$G$89, {"8W1";"5W2"}, $K$14:$K$89, "&lt;="&amp;$A111, $L$14:$L$89, "&gt;="&amp;$A112)), SUM(COUNTIFS($J$14:$J$89, G$106, $I$14:$I$89, "&gt; 0", $F$14:$F$89, "&lt;&gt;C", $G$14:$G$89, {"8W2","5W2"}, $G$14:$G$89, {"8W2";"5W2"}, $K$14:$K$89, "&lt;="&amp;$A111, $L$14:$L$89, "&gt;="&amp;$A112)), SUM(COUNTIFS($J$14:$J$89, G$106, $I$14:$I$89, "&gt; 0", $F$14:$F$89, "&lt;&gt;C", $G$14:$G$89, {"8W2","5W3"}, $G$14:$G$89, {"8W2";"5W3"}, $K$14:$K$89, "&lt;="&amp;$A111, $L$14:$L$89, "&gt;="&amp;$A112))))</f>
        <v>1</v>
      </c>
      <c r="H111" s="54">
        <f xml:space="preserve"> IF(COUNTIFS($J$14:$J$89, H$106, $I$14:$I$89, "&gt; 0", $F$14:$F$89, "&lt;&gt;C", $K$14:$K$89, "&lt;="&amp;$A111, $L$14:$L$89, "&gt;="&amp;$A112) &lt; 2, COUNTIFS($J$14:$J$89, H$106, $I$14:$I$89, "&gt; 0", $F$14:$F$89, "&lt;&gt;C", $K$14:$K$89, "&lt;="&amp;$A111, $L$14:$L$89, "&gt;="&amp;$A112), MAX(SUM(COUNTIFS($J$14:$J$89, H$106, $I$14:$I$89, "&gt; 0", $F$14:$F$89, "&lt;&gt;C", $G$14:$G$89, {"1"}, $G$14:$G$89, {"1"}, $K$14:$K$89, "&lt;="&amp;$A111, $L$14:$L$89, "&gt;="&amp;$A112)), SUM(COUNTIFS($J$14:$J$89, H$106, $I$14:$I$89, "&gt; 0", $F$14:$F$89, "&lt;&gt;C", $G$14:$G$89, {"1","5W1"}, $G$14:$G$89, {"1";"5W1"}, $K$14:$K$89, "&lt;="&amp;$A111, $L$14:$L$89, "&gt;="&amp;$A112)), SUM(COUNTIFS($J$14:$J$89, H$106, $I$14:$I$89, "&gt; 0", $F$14:$F$89, "&lt;&gt;C", $G$14:$G$89, {"1","5W2"}, $G$14:$G$89, {"1";"5W2"}, $K$14:$K$89, "&lt;="&amp;$A111, $L$14:$L$89, "&gt;="&amp;$A112)), SUM(COUNTIFS($J$14:$J$89, H$106, $I$14:$I$89, "&gt; 0", $F$14:$F$89, "&lt;&gt;C", $G$14:$G$89, {"1","5W3"}, $G$14:$G$89, {"1";"5W3"}, $K$14:$K$89, "&lt;="&amp;$A111, $L$14:$L$89, "&gt;="&amp;$A112)), SUM(COUNTIFS($J$14:$J$89, H$106, $I$14:$I$89, "&gt; 0", $F$14:$F$89, "&lt;&gt;C", $G$14:$G$89, {"1","8W1"}, $G$14:$G$89, {"1";"8W1"}, $K$14:$K$89, "&lt;="&amp;$A111, $L$14:$L$89, "&gt;="&amp;$A112)), SUM(COUNTIFS($J$14:$J$89, H$106, $I$14:$I$89, "&gt; 0", $F$14:$F$89, "&lt;&gt;C", $G$14:$G$89, {"1","8W2"}, $G$14:$G$89, {"1";"8W2"}, $K$14:$K$89, "&lt;="&amp;$A111, $L$14:$L$89, "&gt;="&amp;$A112)), SUM(COUNTIFS($J$14:$J$89, H$106, $I$14:$I$89, "&gt; 0", $F$14:$F$89, "&lt;&gt;C", $G$14:$G$89, {"8W1","5W1"}, $G$14:$G$89, {"8W1";"5W1"}, $K$14:$K$89, "&lt;="&amp;$A111, $L$14:$L$89, "&gt;="&amp;$A112)), SUM(COUNTIFS($J$14:$J$89, H$106, $I$14:$I$89, "&gt; 0", $F$14:$F$89, "&lt;&gt;C", $G$14:$G$89, {"8W1","5W2"}, $G$14:$G$89, {"8W1";"5W2"}, $K$14:$K$89, "&lt;="&amp;$A111, $L$14:$L$89, "&gt;="&amp;$A112)), SUM(COUNTIFS($J$14:$J$89, H$106, $I$14:$I$89, "&gt; 0", $F$14:$F$89, "&lt;&gt;C", $G$14:$G$89, {"8W2","5W2"}, $G$14:$G$89, {"8W2";"5W2"}, $K$14:$K$89, "&lt;="&amp;$A111, $L$14:$L$89, "&gt;="&amp;$A112)), SUM(COUNTIFS($J$14:$J$89, H$106, $I$14:$I$89, "&gt; 0", $F$14:$F$89, "&lt;&gt;C", $G$14:$G$89, {"8W2","5W3"}, $G$14:$G$89, {"8W2";"5W3"}, $K$14:$K$89, "&lt;="&amp;$A111, $L$14:$L$89, "&gt;="&amp;$A112))))</f>
        <v>0</v>
      </c>
      <c r="K111" s="153"/>
      <c r="L111" s="153"/>
      <c r="M111" s="153"/>
      <c r="N111" s="153"/>
      <c r="O111" s="153"/>
      <c r="P111" s="153"/>
    </row>
    <row r="112" spans="1:36" ht="14.45" customHeight="1" x14ac:dyDescent="0.25">
      <c r="A112" s="152">
        <f t="shared" si="5"/>
        <v>0.36458333333333343</v>
      </c>
      <c r="B112" s="202" t="str">
        <f t="shared" si="4"/>
        <v>8:45 AM-9:00 AM</v>
      </c>
      <c r="C112" s="54">
        <f xml:space="preserve"> IF(COUNTIFS($J$14:$J$89, C$106, $I$14:$I$89, "&gt; 0", $F$14:$F$89, "&lt;&gt;C", $K$14:$K$89, "&lt;="&amp;$A112, $L$14:$L$89, "&gt;="&amp;$A113) &lt; 2, COUNTIFS($J$14:$J$89, C$106, $I$14:$I$89, "&gt; 0", $F$14:$F$89, "&lt;&gt;C", $K$14:$K$89, "&lt;="&amp;$A112, $L$14:$L$89, "&gt;="&amp;$A113), MAX(SUM(COUNTIFS($J$14:$J$89, C$106, $I$14:$I$89, "&gt; 0", $F$14:$F$89, "&lt;&gt;C", $G$14:$G$89, {"1"}, $G$14:$G$89, {"1"}, $K$14:$K$89, "&lt;="&amp;$A112, $L$14:$L$89, "&gt;="&amp;$A113)), SUM(COUNTIFS($J$14:$J$89, C$106, $I$14:$I$89, "&gt; 0", $F$14:$F$89, "&lt;&gt;C", $G$14:$G$89, {"1","5W1"}, $G$14:$G$89, {"1";"5W1"}, $K$14:$K$89, "&lt;="&amp;$A112, $L$14:$L$89, "&gt;="&amp;$A113)), SUM(COUNTIFS($J$14:$J$89, C$106, $I$14:$I$89, "&gt; 0", $F$14:$F$89, "&lt;&gt;C", $G$14:$G$89, {"1","5W2"}, $G$14:$G$89, {"1";"5W2"}, $K$14:$K$89, "&lt;="&amp;$A112, $L$14:$L$89, "&gt;="&amp;$A113)), SUM(COUNTIFS($J$14:$J$89, C$106, $I$14:$I$89, "&gt; 0", $F$14:$F$89, "&lt;&gt;C", $G$14:$G$89, {"1","5W3"}, $G$14:$G$89, {"1";"5W3"}, $K$14:$K$89, "&lt;="&amp;$A112, $L$14:$L$89, "&gt;="&amp;$A113)), SUM(COUNTIFS($J$14:$J$89, C$106, $I$14:$I$89, "&gt; 0", $F$14:$F$89, "&lt;&gt;C", $G$14:$G$89, {"1","8W1"}, $G$14:$G$89, {"1";"8W1"}, $K$14:$K$89, "&lt;="&amp;$A112, $L$14:$L$89, "&gt;="&amp;$A113)), SUM(COUNTIFS($J$14:$J$89, C$106, $I$14:$I$89, "&gt; 0", $F$14:$F$89, "&lt;&gt;C", $G$14:$G$89, {"1","8W2"}, $G$14:$G$89, {"1";"8W2"}, $K$14:$K$89, "&lt;="&amp;$A112, $L$14:$L$89, "&gt;="&amp;$A113)), SUM(COUNTIFS($J$14:$J$89, C$106, $I$14:$I$89, "&gt; 0", $F$14:$F$89, "&lt;&gt;C", $G$14:$G$89, {"8W1","5W1"}, $G$14:$G$89, {"8W1";"5W1"}, $K$14:$K$89, "&lt;="&amp;$A112, $L$14:$L$89, "&gt;="&amp;$A113)), SUM(COUNTIFS($J$14:$J$89, C$106, $I$14:$I$89, "&gt; 0", $F$14:$F$89, "&lt;&gt;C", $G$14:$G$89, {"8W1","5W2"}, $G$14:$G$89, {"8W1";"5W2"}, $K$14:$K$89, "&lt;="&amp;$A112, $L$14:$L$89, "&gt;="&amp;$A113)), SUM(COUNTIFS($J$14:$J$89, C$106, $I$14:$I$89, "&gt; 0", $F$14:$F$89, "&lt;&gt;C", $G$14:$G$89, {"8W2","5W2"}, $G$14:$G$89, {"8W2";"5W2"}, $K$14:$K$89, "&lt;="&amp;$A112, $L$14:$L$89, "&gt;="&amp;$A113)), SUM(COUNTIFS($J$14:$J$89, C$106, $I$14:$I$89, "&gt; 0", $F$14:$F$89, "&lt;&gt;C", $G$14:$G$89, {"8W2","5W3"}, $G$14:$G$89, {"8W2";"5W3"}, $K$14:$K$89, "&lt;="&amp;$A112, $L$14:$L$89, "&gt;="&amp;$A113))))</f>
        <v>1</v>
      </c>
      <c r="D112" s="54">
        <f xml:space="preserve"> IF(COUNTIFS($J$14:$J$89, D$106, $I$14:$I$89, "&gt; 0", $F$14:$F$89, "&lt;&gt;C", $K$14:$K$89, "&lt;="&amp;$A112, $L$14:$L$89, "&gt;="&amp;$A113) &lt; 2, COUNTIFS($J$14:$J$89, D$106, $I$14:$I$89, "&gt; 0", $F$14:$F$89, "&lt;&gt;C", $K$14:$K$89, "&lt;="&amp;$A112, $L$14:$L$89, "&gt;="&amp;$A113), MAX(SUM(COUNTIFS($J$14:$J$89, D$106, $I$14:$I$89, "&gt; 0", $F$14:$F$89, "&lt;&gt;C", $G$14:$G$89, {"1"}, $G$14:$G$89, {"1"}, $K$14:$K$89, "&lt;="&amp;$A112, $L$14:$L$89, "&gt;="&amp;$A113)), SUM(COUNTIFS($J$14:$J$89, D$106, $I$14:$I$89, "&gt; 0", $F$14:$F$89, "&lt;&gt;C", $G$14:$G$89, {"1","5W1"}, $G$14:$G$89, {"1";"5W1"}, $K$14:$K$89, "&lt;="&amp;$A112, $L$14:$L$89, "&gt;="&amp;$A113)), SUM(COUNTIFS($J$14:$J$89, D$106, $I$14:$I$89, "&gt; 0", $F$14:$F$89, "&lt;&gt;C", $G$14:$G$89, {"1","5W2"}, $G$14:$G$89, {"1";"5W2"}, $K$14:$K$89, "&lt;="&amp;$A112, $L$14:$L$89, "&gt;="&amp;$A113)), SUM(COUNTIFS($J$14:$J$89, D$106, $I$14:$I$89, "&gt; 0", $F$14:$F$89, "&lt;&gt;C", $G$14:$G$89, {"1","5W3"}, $G$14:$G$89, {"1";"5W3"}, $K$14:$K$89, "&lt;="&amp;$A112, $L$14:$L$89, "&gt;="&amp;$A113)), SUM(COUNTIFS($J$14:$J$89, D$106, $I$14:$I$89, "&gt; 0", $F$14:$F$89, "&lt;&gt;C", $G$14:$G$89, {"1","8W1"}, $G$14:$G$89, {"1";"8W1"}, $K$14:$K$89, "&lt;="&amp;$A112, $L$14:$L$89, "&gt;="&amp;$A113)), SUM(COUNTIFS($J$14:$J$89, D$106, $I$14:$I$89, "&gt; 0", $F$14:$F$89, "&lt;&gt;C", $G$14:$G$89, {"1","8W2"}, $G$14:$G$89, {"1";"8W2"}, $K$14:$K$89, "&lt;="&amp;$A112, $L$14:$L$89, "&gt;="&amp;$A113)), SUM(COUNTIFS($J$14:$J$89, D$106, $I$14:$I$89, "&gt; 0", $F$14:$F$89, "&lt;&gt;C", $G$14:$G$89, {"8W1","5W1"}, $G$14:$G$89, {"8W1";"5W1"}, $K$14:$K$89, "&lt;="&amp;$A112, $L$14:$L$89, "&gt;="&amp;$A113)), SUM(COUNTIFS($J$14:$J$89, D$106, $I$14:$I$89, "&gt; 0", $F$14:$F$89, "&lt;&gt;C", $G$14:$G$89, {"8W1","5W2"}, $G$14:$G$89, {"8W1";"5W2"}, $K$14:$K$89, "&lt;="&amp;$A112, $L$14:$L$89, "&gt;="&amp;$A113)), SUM(COUNTIFS($J$14:$J$89, D$106, $I$14:$I$89, "&gt; 0", $F$14:$F$89, "&lt;&gt;C", $G$14:$G$89, {"8W2","5W2"}, $G$14:$G$89, {"8W2";"5W2"}, $K$14:$K$89, "&lt;="&amp;$A112, $L$14:$L$89, "&gt;="&amp;$A113)), SUM(COUNTIFS($J$14:$J$89, D$106, $I$14:$I$89, "&gt; 0", $F$14:$F$89, "&lt;&gt;C", $G$14:$G$89, {"8W2","5W3"}, $G$14:$G$89, {"8W2";"5W3"}, $K$14:$K$89, "&lt;="&amp;$A112, $L$14:$L$89, "&gt;="&amp;$A113))))</f>
        <v>0</v>
      </c>
      <c r="E112" s="54">
        <f xml:space="preserve"> IF(COUNTIFS($J$14:$J$89, E$106, $I$14:$I$89, "&gt; 0", $F$14:$F$89, "&lt;&gt;C", $K$14:$K$89, "&lt;="&amp;$A112, $L$14:$L$89, "&gt;="&amp;$A113) &lt; 2, COUNTIFS($J$14:$J$89, E$106, $I$14:$I$89, "&gt; 0", $F$14:$F$89, "&lt;&gt;C", $K$14:$K$89, "&lt;="&amp;$A112, $L$14:$L$89, "&gt;="&amp;$A113), MAX(SUM(COUNTIFS($J$14:$J$89, E$106, $I$14:$I$89, "&gt; 0", $F$14:$F$89, "&lt;&gt;C", $G$14:$G$89, {"1"}, $G$14:$G$89, {"1"}, $K$14:$K$89, "&lt;="&amp;$A112, $L$14:$L$89, "&gt;="&amp;$A113)), SUM(COUNTIFS($J$14:$J$89, E$106, $I$14:$I$89, "&gt; 0", $F$14:$F$89, "&lt;&gt;C", $G$14:$G$89, {"1","5W1"}, $G$14:$G$89, {"1";"5W1"}, $K$14:$K$89, "&lt;="&amp;$A112, $L$14:$L$89, "&gt;="&amp;$A113)), SUM(COUNTIFS($J$14:$J$89, E$106, $I$14:$I$89, "&gt; 0", $F$14:$F$89, "&lt;&gt;C", $G$14:$G$89, {"1","5W2"}, $G$14:$G$89, {"1";"5W2"}, $K$14:$K$89, "&lt;="&amp;$A112, $L$14:$L$89, "&gt;="&amp;$A113)), SUM(COUNTIFS($J$14:$J$89, E$106, $I$14:$I$89, "&gt; 0", $F$14:$F$89, "&lt;&gt;C", $G$14:$G$89, {"1","5W3"}, $G$14:$G$89, {"1";"5W3"}, $K$14:$K$89, "&lt;="&amp;$A112, $L$14:$L$89, "&gt;="&amp;$A113)), SUM(COUNTIFS($J$14:$J$89, E$106, $I$14:$I$89, "&gt; 0", $F$14:$F$89, "&lt;&gt;C", $G$14:$G$89, {"1","8W1"}, $G$14:$G$89, {"1";"8W1"}, $K$14:$K$89, "&lt;="&amp;$A112, $L$14:$L$89, "&gt;="&amp;$A113)), SUM(COUNTIFS($J$14:$J$89, E$106, $I$14:$I$89, "&gt; 0", $F$14:$F$89, "&lt;&gt;C", $G$14:$G$89, {"1","8W2"}, $G$14:$G$89, {"1";"8W2"}, $K$14:$K$89, "&lt;="&amp;$A112, $L$14:$L$89, "&gt;="&amp;$A113)), SUM(COUNTIFS($J$14:$J$89, E$106, $I$14:$I$89, "&gt; 0", $F$14:$F$89, "&lt;&gt;C", $G$14:$G$89, {"8W1","5W1"}, $G$14:$G$89, {"8W1";"5W1"}, $K$14:$K$89, "&lt;="&amp;$A112, $L$14:$L$89, "&gt;="&amp;$A113)), SUM(COUNTIFS($J$14:$J$89, E$106, $I$14:$I$89, "&gt; 0", $F$14:$F$89, "&lt;&gt;C", $G$14:$G$89, {"8W1","5W2"}, $G$14:$G$89, {"8W1";"5W2"}, $K$14:$K$89, "&lt;="&amp;$A112, $L$14:$L$89, "&gt;="&amp;$A113)), SUM(COUNTIFS($J$14:$J$89, E$106, $I$14:$I$89, "&gt; 0", $F$14:$F$89, "&lt;&gt;C", $G$14:$G$89, {"8W2","5W2"}, $G$14:$G$89, {"8W2";"5W2"}, $K$14:$K$89, "&lt;="&amp;$A112, $L$14:$L$89, "&gt;="&amp;$A113)), SUM(COUNTIFS($J$14:$J$89, E$106, $I$14:$I$89, "&gt; 0", $F$14:$F$89, "&lt;&gt;C", $G$14:$G$89, {"8W2","5W3"}, $G$14:$G$89, {"8W2";"5W3"}, $K$14:$K$89, "&lt;="&amp;$A112, $L$14:$L$89, "&gt;="&amp;$A113))))</f>
        <v>1</v>
      </c>
      <c r="F112" s="54">
        <f xml:space="preserve"> IF(COUNTIFS($J$14:$J$89, F$106, $I$14:$I$89, "&gt; 0", $F$14:$F$89, "&lt;&gt;C", $K$14:$K$89, "&lt;="&amp;$A112, $L$14:$L$89, "&gt;="&amp;$A113) &lt; 2, COUNTIFS($J$14:$J$89, F$106, $I$14:$I$89, "&gt; 0", $F$14:$F$89, "&lt;&gt;C", $K$14:$K$89, "&lt;="&amp;$A112, $L$14:$L$89, "&gt;="&amp;$A113), MAX(SUM(COUNTIFS($J$14:$J$89, F$106, $I$14:$I$89, "&gt; 0", $F$14:$F$89, "&lt;&gt;C", $G$14:$G$89, {"1"}, $G$14:$G$89, {"1"}, $K$14:$K$89, "&lt;="&amp;$A112, $L$14:$L$89, "&gt;="&amp;$A113)), SUM(COUNTIFS($J$14:$J$89, F$106, $I$14:$I$89, "&gt; 0", $F$14:$F$89, "&lt;&gt;C", $G$14:$G$89, {"1","5W1"}, $G$14:$G$89, {"1";"5W1"}, $K$14:$K$89, "&lt;="&amp;$A112, $L$14:$L$89, "&gt;="&amp;$A113)), SUM(COUNTIFS($J$14:$J$89, F$106, $I$14:$I$89, "&gt; 0", $F$14:$F$89, "&lt;&gt;C", $G$14:$G$89, {"1","5W2"}, $G$14:$G$89, {"1";"5W2"}, $K$14:$K$89, "&lt;="&amp;$A112, $L$14:$L$89, "&gt;="&amp;$A113)), SUM(COUNTIFS($J$14:$J$89, F$106, $I$14:$I$89, "&gt; 0", $F$14:$F$89, "&lt;&gt;C", $G$14:$G$89, {"1","5W3"}, $G$14:$G$89, {"1";"5W3"}, $K$14:$K$89, "&lt;="&amp;$A112, $L$14:$L$89, "&gt;="&amp;$A113)), SUM(COUNTIFS($J$14:$J$89, F$106, $I$14:$I$89, "&gt; 0", $F$14:$F$89, "&lt;&gt;C", $G$14:$G$89, {"1","8W1"}, $G$14:$G$89, {"1";"8W1"}, $K$14:$K$89, "&lt;="&amp;$A112, $L$14:$L$89, "&gt;="&amp;$A113)), SUM(COUNTIFS($J$14:$J$89, F$106, $I$14:$I$89, "&gt; 0", $F$14:$F$89, "&lt;&gt;C", $G$14:$G$89, {"1","8W2"}, $G$14:$G$89, {"1";"8W2"}, $K$14:$K$89, "&lt;="&amp;$A112, $L$14:$L$89, "&gt;="&amp;$A113)), SUM(COUNTIFS($J$14:$J$89, F$106, $I$14:$I$89, "&gt; 0", $F$14:$F$89, "&lt;&gt;C", $G$14:$G$89, {"8W1","5W1"}, $G$14:$G$89, {"8W1";"5W1"}, $K$14:$K$89, "&lt;="&amp;$A112, $L$14:$L$89, "&gt;="&amp;$A113)), SUM(COUNTIFS($J$14:$J$89, F$106, $I$14:$I$89, "&gt; 0", $F$14:$F$89, "&lt;&gt;C", $G$14:$G$89, {"8W1","5W2"}, $G$14:$G$89, {"8W1";"5W2"}, $K$14:$K$89, "&lt;="&amp;$A112, $L$14:$L$89, "&gt;="&amp;$A113)), SUM(COUNTIFS($J$14:$J$89, F$106, $I$14:$I$89, "&gt; 0", $F$14:$F$89, "&lt;&gt;C", $G$14:$G$89, {"8W2","5W2"}, $G$14:$G$89, {"8W2";"5W2"}, $K$14:$K$89, "&lt;="&amp;$A112, $L$14:$L$89, "&gt;="&amp;$A113)), SUM(COUNTIFS($J$14:$J$89, F$106, $I$14:$I$89, "&gt; 0", $F$14:$F$89, "&lt;&gt;C", $G$14:$G$89, {"8W2","5W3"}, $G$14:$G$89, {"8W2";"5W3"}, $K$14:$K$89, "&lt;="&amp;$A112, $L$14:$L$89, "&gt;="&amp;$A113))))</f>
        <v>0</v>
      </c>
      <c r="G112" s="54">
        <f xml:space="preserve"> IF(COUNTIFS($J$14:$J$89, G$106, $I$14:$I$89, "&gt; 0", $F$14:$F$89, "&lt;&gt;C", $K$14:$K$89, "&lt;="&amp;$A112, $L$14:$L$89, "&gt;="&amp;$A113) &lt; 2, COUNTIFS($J$14:$J$89, G$106, $I$14:$I$89, "&gt; 0", $F$14:$F$89, "&lt;&gt;C", $K$14:$K$89, "&lt;="&amp;$A112, $L$14:$L$89, "&gt;="&amp;$A113), MAX(SUM(COUNTIFS($J$14:$J$89, G$106, $I$14:$I$89, "&gt; 0", $F$14:$F$89, "&lt;&gt;C", $G$14:$G$89, {"1"}, $G$14:$G$89, {"1"}, $K$14:$K$89, "&lt;="&amp;$A112, $L$14:$L$89, "&gt;="&amp;$A113)), SUM(COUNTIFS($J$14:$J$89, G$106, $I$14:$I$89, "&gt; 0", $F$14:$F$89, "&lt;&gt;C", $G$14:$G$89, {"1","5W1"}, $G$14:$G$89, {"1";"5W1"}, $K$14:$K$89, "&lt;="&amp;$A112, $L$14:$L$89, "&gt;="&amp;$A113)), SUM(COUNTIFS($J$14:$J$89, G$106, $I$14:$I$89, "&gt; 0", $F$14:$F$89, "&lt;&gt;C", $G$14:$G$89, {"1","5W2"}, $G$14:$G$89, {"1";"5W2"}, $K$14:$K$89, "&lt;="&amp;$A112, $L$14:$L$89, "&gt;="&amp;$A113)), SUM(COUNTIFS($J$14:$J$89, G$106, $I$14:$I$89, "&gt; 0", $F$14:$F$89, "&lt;&gt;C", $G$14:$G$89, {"1","5W3"}, $G$14:$G$89, {"1";"5W3"}, $K$14:$K$89, "&lt;="&amp;$A112, $L$14:$L$89, "&gt;="&amp;$A113)), SUM(COUNTIFS($J$14:$J$89, G$106, $I$14:$I$89, "&gt; 0", $F$14:$F$89, "&lt;&gt;C", $G$14:$G$89, {"1","8W1"}, $G$14:$G$89, {"1";"8W1"}, $K$14:$K$89, "&lt;="&amp;$A112, $L$14:$L$89, "&gt;="&amp;$A113)), SUM(COUNTIFS($J$14:$J$89, G$106, $I$14:$I$89, "&gt; 0", $F$14:$F$89, "&lt;&gt;C", $G$14:$G$89, {"1","8W2"}, $G$14:$G$89, {"1";"8W2"}, $K$14:$K$89, "&lt;="&amp;$A112, $L$14:$L$89, "&gt;="&amp;$A113)), SUM(COUNTIFS($J$14:$J$89, G$106, $I$14:$I$89, "&gt; 0", $F$14:$F$89, "&lt;&gt;C", $G$14:$G$89, {"8W1","5W1"}, $G$14:$G$89, {"8W1";"5W1"}, $K$14:$K$89, "&lt;="&amp;$A112, $L$14:$L$89, "&gt;="&amp;$A113)), SUM(COUNTIFS($J$14:$J$89, G$106, $I$14:$I$89, "&gt; 0", $F$14:$F$89, "&lt;&gt;C", $G$14:$G$89, {"8W1","5W2"}, $G$14:$G$89, {"8W1";"5W2"}, $K$14:$K$89, "&lt;="&amp;$A112, $L$14:$L$89, "&gt;="&amp;$A113)), SUM(COUNTIFS($J$14:$J$89, G$106, $I$14:$I$89, "&gt; 0", $F$14:$F$89, "&lt;&gt;C", $G$14:$G$89, {"8W2","5W2"}, $G$14:$G$89, {"8W2";"5W2"}, $K$14:$K$89, "&lt;="&amp;$A112, $L$14:$L$89, "&gt;="&amp;$A113)), SUM(COUNTIFS($J$14:$J$89, G$106, $I$14:$I$89, "&gt; 0", $F$14:$F$89, "&lt;&gt;C", $G$14:$G$89, {"8W2","5W3"}, $G$14:$G$89, {"8W2";"5W3"}, $K$14:$K$89, "&lt;="&amp;$A112, $L$14:$L$89, "&gt;="&amp;$A113))))</f>
        <v>1</v>
      </c>
      <c r="H112" s="54">
        <f xml:space="preserve"> IF(COUNTIFS($J$14:$J$89, H$106, $I$14:$I$89, "&gt; 0", $F$14:$F$89, "&lt;&gt;C", $K$14:$K$89, "&lt;="&amp;$A112, $L$14:$L$89, "&gt;="&amp;$A113) &lt; 2, COUNTIFS($J$14:$J$89, H$106, $I$14:$I$89, "&gt; 0", $F$14:$F$89, "&lt;&gt;C", $K$14:$K$89, "&lt;="&amp;$A112, $L$14:$L$89, "&gt;="&amp;$A113), MAX(SUM(COUNTIFS($J$14:$J$89, H$106, $I$14:$I$89, "&gt; 0", $F$14:$F$89, "&lt;&gt;C", $G$14:$G$89, {"1"}, $G$14:$G$89, {"1"}, $K$14:$K$89, "&lt;="&amp;$A112, $L$14:$L$89, "&gt;="&amp;$A113)), SUM(COUNTIFS($J$14:$J$89, H$106, $I$14:$I$89, "&gt; 0", $F$14:$F$89, "&lt;&gt;C", $G$14:$G$89, {"1","5W1"}, $G$14:$G$89, {"1";"5W1"}, $K$14:$K$89, "&lt;="&amp;$A112, $L$14:$L$89, "&gt;="&amp;$A113)), SUM(COUNTIFS($J$14:$J$89, H$106, $I$14:$I$89, "&gt; 0", $F$14:$F$89, "&lt;&gt;C", $G$14:$G$89, {"1","5W2"}, $G$14:$G$89, {"1";"5W2"}, $K$14:$K$89, "&lt;="&amp;$A112, $L$14:$L$89, "&gt;="&amp;$A113)), SUM(COUNTIFS($J$14:$J$89, H$106, $I$14:$I$89, "&gt; 0", $F$14:$F$89, "&lt;&gt;C", $G$14:$G$89, {"1","5W3"}, $G$14:$G$89, {"1";"5W3"}, $K$14:$K$89, "&lt;="&amp;$A112, $L$14:$L$89, "&gt;="&amp;$A113)), SUM(COUNTIFS($J$14:$J$89, H$106, $I$14:$I$89, "&gt; 0", $F$14:$F$89, "&lt;&gt;C", $G$14:$G$89, {"1","8W1"}, $G$14:$G$89, {"1";"8W1"}, $K$14:$K$89, "&lt;="&amp;$A112, $L$14:$L$89, "&gt;="&amp;$A113)), SUM(COUNTIFS($J$14:$J$89, H$106, $I$14:$I$89, "&gt; 0", $F$14:$F$89, "&lt;&gt;C", $G$14:$G$89, {"1","8W2"}, $G$14:$G$89, {"1";"8W2"}, $K$14:$K$89, "&lt;="&amp;$A112, $L$14:$L$89, "&gt;="&amp;$A113)), SUM(COUNTIFS($J$14:$J$89, H$106, $I$14:$I$89, "&gt; 0", $F$14:$F$89, "&lt;&gt;C", $G$14:$G$89, {"8W1","5W1"}, $G$14:$G$89, {"8W1";"5W1"}, $K$14:$K$89, "&lt;="&amp;$A112, $L$14:$L$89, "&gt;="&amp;$A113)), SUM(COUNTIFS($J$14:$J$89, H$106, $I$14:$I$89, "&gt; 0", $F$14:$F$89, "&lt;&gt;C", $G$14:$G$89, {"8W1","5W2"}, $G$14:$G$89, {"8W1";"5W2"}, $K$14:$K$89, "&lt;="&amp;$A112, $L$14:$L$89, "&gt;="&amp;$A113)), SUM(COUNTIFS($J$14:$J$89, H$106, $I$14:$I$89, "&gt; 0", $F$14:$F$89, "&lt;&gt;C", $G$14:$G$89, {"8W2","5W2"}, $G$14:$G$89, {"8W2";"5W2"}, $K$14:$K$89, "&lt;="&amp;$A112, $L$14:$L$89, "&gt;="&amp;$A113)), SUM(COUNTIFS($J$14:$J$89, H$106, $I$14:$I$89, "&gt; 0", $F$14:$F$89, "&lt;&gt;C", $G$14:$G$89, {"8W2","5W3"}, $G$14:$G$89, {"8W2";"5W3"}, $K$14:$K$89, "&lt;="&amp;$A112, $L$14:$L$89, "&gt;="&amp;$A113))))</f>
        <v>0</v>
      </c>
      <c r="K112" s="153"/>
      <c r="L112" s="153"/>
      <c r="M112" s="153"/>
      <c r="N112" s="153"/>
      <c r="O112" s="153"/>
      <c r="P112" s="153"/>
    </row>
    <row r="113" spans="1:16" ht="14.45" customHeight="1" x14ac:dyDescent="0.25">
      <c r="A113" s="152">
        <f t="shared" si="5"/>
        <v>0.37500000000000011</v>
      </c>
      <c r="B113" s="202" t="str">
        <f t="shared" si="4"/>
        <v>9:00 AM-9:15 AM</v>
      </c>
      <c r="C113" s="54">
        <f xml:space="preserve"> IF(COUNTIFS($J$14:$J$89, C$106, $I$14:$I$89, "&gt; 0", $F$14:$F$89, "&lt;&gt;C", $K$14:$K$89, "&lt;="&amp;$A113, $L$14:$L$89, "&gt;="&amp;$A114) &lt; 2, COUNTIFS($J$14:$J$89, C$106, $I$14:$I$89, "&gt; 0", $F$14:$F$89, "&lt;&gt;C", $K$14:$K$89, "&lt;="&amp;$A113, $L$14:$L$89, "&gt;="&amp;$A114), MAX(SUM(COUNTIFS($J$14:$J$89, C$106, $I$14:$I$89, "&gt; 0", $F$14:$F$89, "&lt;&gt;C", $G$14:$G$89, {"1"}, $G$14:$G$89, {"1"}, $K$14:$K$89, "&lt;="&amp;$A113, $L$14:$L$89, "&gt;="&amp;$A114)), SUM(COUNTIFS($J$14:$J$89, C$106, $I$14:$I$89, "&gt; 0", $F$14:$F$89, "&lt;&gt;C", $G$14:$G$89, {"1","5W1"}, $G$14:$G$89, {"1";"5W1"}, $K$14:$K$89, "&lt;="&amp;$A113, $L$14:$L$89, "&gt;="&amp;$A114)), SUM(COUNTIFS($J$14:$J$89, C$106, $I$14:$I$89, "&gt; 0", $F$14:$F$89, "&lt;&gt;C", $G$14:$G$89, {"1","5W2"}, $G$14:$G$89, {"1";"5W2"}, $K$14:$K$89, "&lt;="&amp;$A113, $L$14:$L$89, "&gt;="&amp;$A114)), SUM(COUNTIFS($J$14:$J$89, C$106, $I$14:$I$89, "&gt; 0", $F$14:$F$89, "&lt;&gt;C", $G$14:$G$89, {"1","5W3"}, $G$14:$G$89, {"1";"5W3"}, $K$14:$K$89, "&lt;="&amp;$A113, $L$14:$L$89, "&gt;="&amp;$A114)), SUM(COUNTIFS($J$14:$J$89, C$106, $I$14:$I$89, "&gt; 0", $F$14:$F$89, "&lt;&gt;C", $G$14:$G$89, {"1","8W1"}, $G$14:$G$89, {"1";"8W1"}, $K$14:$K$89, "&lt;="&amp;$A113, $L$14:$L$89, "&gt;="&amp;$A114)), SUM(COUNTIFS($J$14:$J$89, C$106, $I$14:$I$89, "&gt; 0", $F$14:$F$89, "&lt;&gt;C", $G$14:$G$89, {"1","8W2"}, $G$14:$G$89, {"1";"8W2"}, $K$14:$K$89, "&lt;="&amp;$A113, $L$14:$L$89, "&gt;="&amp;$A114)), SUM(COUNTIFS($J$14:$J$89, C$106, $I$14:$I$89, "&gt; 0", $F$14:$F$89, "&lt;&gt;C", $G$14:$G$89, {"8W1","5W1"}, $G$14:$G$89, {"8W1";"5W1"}, $K$14:$K$89, "&lt;="&amp;$A113, $L$14:$L$89, "&gt;="&amp;$A114)), SUM(COUNTIFS($J$14:$J$89, C$106, $I$14:$I$89, "&gt; 0", $F$14:$F$89, "&lt;&gt;C", $G$14:$G$89, {"8W1","5W2"}, $G$14:$G$89, {"8W1";"5W2"}, $K$14:$K$89, "&lt;="&amp;$A113, $L$14:$L$89, "&gt;="&amp;$A114)), SUM(COUNTIFS($J$14:$J$89, C$106, $I$14:$I$89, "&gt; 0", $F$14:$F$89, "&lt;&gt;C", $G$14:$G$89, {"8W2","5W2"}, $G$14:$G$89, {"8W2";"5W2"}, $K$14:$K$89, "&lt;="&amp;$A113, $L$14:$L$89, "&gt;="&amp;$A114)), SUM(COUNTIFS($J$14:$J$89, C$106, $I$14:$I$89, "&gt; 0", $F$14:$F$89, "&lt;&gt;C", $G$14:$G$89, {"8W2","5W3"}, $G$14:$G$89, {"8W2";"5W3"}, $K$14:$K$89, "&lt;="&amp;$A113, $L$14:$L$89, "&gt;="&amp;$A114))))</f>
        <v>1</v>
      </c>
      <c r="D113" s="54">
        <f xml:space="preserve"> IF(COUNTIFS($J$14:$J$89, D$106, $I$14:$I$89, "&gt; 0", $F$14:$F$89, "&lt;&gt;C", $K$14:$K$89, "&lt;="&amp;$A113, $L$14:$L$89, "&gt;="&amp;$A114) &lt; 2, COUNTIFS($J$14:$J$89, D$106, $I$14:$I$89, "&gt; 0", $F$14:$F$89, "&lt;&gt;C", $K$14:$K$89, "&lt;="&amp;$A113, $L$14:$L$89, "&gt;="&amp;$A114), MAX(SUM(COUNTIFS($J$14:$J$89, D$106, $I$14:$I$89, "&gt; 0", $F$14:$F$89, "&lt;&gt;C", $G$14:$G$89, {"1"}, $G$14:$G$89, {"1"}, $K$14:$K$89, "&lt;="&amp;$A113, $L$14:$L$89, "&gt;="&amp;$A114)), SUM(COUNTIFS($J$14:$J$89, D$106, $I$14:$I$89, "&gt; 0", $F$14:$F$89, "&lt;&gt;C", $G$14:$G$89, {"1","5W1"}, $G$14:$G$89, {"1";"5W1"}, $K$14:$K$89, "&lt;="&amp;$A113, $L$14:$L$89, "&gt;="&amp;$A114)), SUM(COUNTIFS($J$14:$J$89, D$106, $I$14:$I$89, "&gt; 0", $F$14:$F$89, "&lt;&gt;C", $G$14:$G$89, {"1","5W2"}, $G$14:$G$89, {"1";"5W2"}, $K$14:$K$89, "&lt;="&amp;$A113, $L$14:$L$89, "&gt;="&amp;$A114)), SUM(COUNTIFS($J$14:$J$89, D$106, $I$14:$I$89, "&gt; 0", $F$14:$F$89, "&lt;&gt;C", $G$14:$G$89, {"1","5W3"}, $G$14:$G$89, {"1";"5W3"}, $K$14:$K$89, "&lt;="&amp;$A113, $L$14:$L$89, "&gt;="&amp;$A114)), SUM(COUNTIFS($J$14:$J$89, D$106, $I$14:$I$89, "&gt; 0", $F$14:$F$89, "&lt;&gt;C", $G$14:$G$89, {"1","8W1"}, $G$14:$G$89, {"1";"8W1"}, $K$14:$K$89, "&lt;="&amp;$A113, $L$14:$L$89, "&gt;="&amp;$A114)), SUM(COUNTIFS($J$14:$J$89, D$106, $I$14:$I$89, "&gt; 0", $F$14:$F$89, "&lt;&gt;C", $G$14:$G$89, {"1","8W2"}, $G$14:$G$89, {"1";"8W2"}, $K$14:$K$89, "&lt;="&amp;$A113, $L$14:$L$89, "&gt;="&amp;$A114)), SUM(COUNTIFS($J$14:$J$89, D$106, $I$14:$I$89, "&gt; 0", $F$14:$F$89, "&lt;&gt;C", $G$14:$G$89, {"8W1","5W1"}, $G$14:$G$89, {"8W1";"5W1"}, $K$14:$K$89, "&lt;="&amp;$A113, $L$14:$L$89, "&gt;="&amp;$A114)), SUM(COUNTIFS($J$14:$J$89, D$106, $I$14:$I$89, "&gt; 0", $F$14:$F$89, "&lt;&gt;C", $G$14:$G$89, {"8W1","5W2"}, $G$14:$G$89, {"8W1";"5W2"}, $K$14:$K$89, "&lt;="&amp;$A113, $L$14:$L$89, "&gt;="&amp;$A114)), SUM(COUNTIFS($J$14:$J$89, D$106, $I$14:$I$89, "&gt; 0", $F$14:$F$89, "&lt;&gt;C", $G$14:$G$89, {"8W2","5W2"}, $G$14:$G$89, {"8W2";"5W2"}, $K$14:$K$89, "&lt;="&amp;$A113, $L$14:$L$89, "&gt;="&amp;$A114)), SUM(COUNTIFS($J$14:$J$89, D$106, $I$14:$I$89, "&gt; 0", $F$14:$F$89, "&lt;&gt;C", $G$14:$G$89, {"8W2","5W3"}, $G$14:$G$89, {"8W2";"5W3"}, $K$14:$K$89, "&lt;="&amp;$A113, $L$14:$L$89, "&gt;="&amp;$A114))))</f>
        <v>1</v>
      </c>
      <c r="E113" s="54">
        <f xml:space="preserve"> IF(COUNTIFS($J$14:$J$89, E$106, $I$14:$I$89, "&gt; 0", $F$14:$F$89, "&lt;&gt;C", $K$14:$K$89, "&lt;="&amp;$A113, $L$14:$L$89, "&gt;="&amp;$A114) &lt; 2, COUNTIFS($J$14:$J$89, E$106, $I$14:$I$89, "&gt; 0", $F$14:$F$89, "&lt;&gt;C", $K$14:$K$89, "&lt;="&amp;$A113, $L$14:$L$89, "&gt;="&amp;$A114), MAX(SUM(COUNTIFS($J$14:$J$89, E$106, $I$14:$I$89, "&gt; 0", $F$14:$F$89, "&lt;&gt;C", $G$14:$G$89, {"1"}, $G$14:$G$89, {"1"}, $K$14:$K$89, "&lt;="&amp;$A113, $L$14:$L$89, "&gt;="&amp;$A114)), SUM(COUNTIFS($J$14:$J$89, E$106, $I$14:$I$89, "&gt; 0", $F$14:$F$89, "&lt;&gt;C", $G$14:$G$89, {"1","5W1"}, $G$14:$G$89, {"1";"5W1"}, $K$14:$K$89, "&lt;="&amp;$A113, $L$14:$L$89, "&gt;="&amp;$A114)), SUM(COUNTIFS($J$14:$J$89, E$106, $I$14:$I$89, "&gt; 0", $F$14:$F$89, "&lt;&gt;C", $G$14:$G$89, {"1","5W2"}, $G$14:$G$89, {"1";"5W2"}, $K$14:$K$89, "&lt;="&amp;$A113, $L$14:$L$89, "&gt;="&amp;$A114)), SUM(COUNTIFS($J$14:$J$89, E$106, $I$14:$I$89, "&gt; 0", $F$14:$F$89, "&lt;&gt;C", $G$14:$G$89, {"1","5W3"}, $G$14:$G$89, {"1";"5W3"}, $K$14:$K$89, "&lt;="&amp;$A113, $L$14:$L$89, "&gt;="&amp;$A114)), SUM(COUNTIFS($J$14:$J$89, E$106, $I$14:$I$89, "&gt; 0", $F$14:$F$89, "&lt;&gt;C", $G$14:$G$89, {"1","8W1"}, $G$14:$G$89, {"1";"8W1"}, $K$14:$K$89, "&lt;="&amp;$A113, $L$14:$L$89, "&gt;="&amp;$A114)), SUM(COUNTIFS($J$14:$J$89, E$106, $I$14:$I$89, "&gt; 0", $F$14:$F$89, "&lt;&gt;C", $G$14:$G$89, {"1","8W2"}, $G$14:$G$89, {"1";"8W2"}, $K$14:$K$89, "&lt;="&amp;$A113, $L$14:$L$89, "&gt;="&amp;$A114)), SUM(COUNTIFS($J$14:$J$89, E$106, $I$14:$I$89, "&gt; 0", $F$14:$F$89, "&lt;&gt;C", $G$14:$G$89, {"8W1","5W1"}, $G$14:$G$89, {"8W1";"5W1"}, $K$14:$K$89, "&lt;="&amp;$A113, $L$14:$L$89, "&gt;="&amp;$A114)), SUM(COUNTIFS($J$14:$J$89, E$106, $I$14:$I$89, "&gt; 0", $F$14:$F$89, "&lt;&gt;C", $G$14:$G$89, {"8W1","5W2"}, $G$14:$G$89, {"8W1";"5W2"}, $K$14:$K$89, "&lt;="&amp;$A113, $L$14:$L$89, "&gt;="&amp;$A114)), SUM(COUNTIFS($J$14:$J$89, E$106, $I$14:$I$89, "&gt; 0", $F$14:$F$89, "&lt;&gt;C", $G$14:$G$89, {"8W2","5W2"}, $G$14:$G$89, {"8W2";"5W2"}, $K$14:$K$89, "&lt;="&amp;$A113, $L$14:$L$89, "&gt;="&amp;$A114)), SUM(COUNTIFS($J$14:$J$89, E$106, $I$14:$I$89, "&gt; 0", $F$14:$F$89, "&lt;&gt;C", $G$14:$G$89, {"8W2","5W3"}, $G$14:$G$89, {"8W2";"5W3"}, $K$14:$K$89, "&lt;="&amp;$A113, $L$14:$L$89, "&gt;="&amp;$A114))))</f>
        <v>1</v>
      </c>
      <c r="F113" s="54">
        <f xml:space="preserve"> IF(COUNTIFS($J$14:$J$89, F$106, $I$14:$I$89, "&gt; 0", $F$14:$F$89, "&lt;&gt;C", $K$14:$K$89, "&lt;="&amp;$A113, $L$14:$L$89, "&gt;="&amp;$A114) &lt; 2, COUNTIFS($J$14:$J$89, F$106, $I$14:$I$89, "&gt; 0", $F$14:$F$89, "&lt;&gt;C", $K$14:$K$89, "&lt;="&amp;$A113, $L$14:$L$89, "&gt;="&amp;$A114), MAX(SUM(COUNTIFS($J$14:$J$89, F$106, $I$14:$I$89, "&gt; 0", $F$14:$F$89, "&lt;&gt;C", $G$14:$G$89, {"1"}, $G$14:$G$89, {"1"}, $K$14:$K$89, "&lt;="&amp;$A113, $L$14:$L$89, "&gt;="&amp;$A114)), SUM(COUNTIFS($J$14:$J$89, F$106, $I$14:$I$89, "&gt; 0", $F$14:$F$89, "&lt;&gt;C", $G$14:$G$89, {"1","5W1"}, $G$14:$G$89, {"1";"5W1"}, $K$14:$K$89, "&lt;="&amp;$A113, $L$14:$L$89, "&gt;="&amp;$A114)), SUM(COUNTIFS($J$14:$J$89, F$106, $I$14:$I$89, "&gt; 0", $F$14:$F$89, "&lt;&gt;C", $G$14:$G$89, {"1","5W2"}, $G$14:$G$89, {"1";"5W2"}, $K$14:$K$89, "&lt;="&amp;$A113, $L$14:$L$89, "&gt;="&amp;$A114)), SUM(COUNTIFS($J$14:$J$89, F$106, $I$14:$I$89, "&gt; 0", $F$14:$F$89, "&lt;&gt;C", $G$14:$G$89, {"1","5W3"}, $G$14:$G$89, {"1";"5W3"}, $K$14:$K$89, "&lt;="&amp;$A113, $L$14:$L$89, "&gt;="&amp;$A114)), SUM(COUNTIFS($J$14:$J$89, F$106, $I$14:$I$89, "&gt; 0", $F$14:$F$89, "&lt;&gt;C", $G$14:$G$89, {"1","8W1"}, $G$14:$G$89, {"1";"8W1"}, $K$14:$K$89, "&lt;="&amp;$A113, $L$14:$L$89, "&gt;="&amp;$A114)), SUM(COUNTIFS($J$14:$J$89, F$106, $I$14:$I$89, "&gt; 0", $F$14:$F$89, "&lt;&gt;C", $G$14:$G$89, {"1","8W2"}, $G$14:$G$89, {"1";"8W2"}, $K$14:$K$89, "&lt;="&amp;$A113, $L$14:$L$89, "&gt;="&amp;$A114)), SUM(COUNTIFS($J$14:$J$89, F$106, $I$14:$I$89, "&gt; 0", $F$14:$F$89, "&lt;&gt;C", $G$14:$G$89, {"8W1","5W1"}, $G$14:$G$89, {"8W1";"5W1"}, $K$14:$K$89, "&lt;="&amp;$A113, $L$14:$L$89, "&gt;="&amp;$A114)), SUM(COUNTIFS($J$14:$J$89, F$106, $I$14:$I$89, "&gt; 0", $F$14:$F$89, "&lt;&gt;C", $G$14:$G$89, {"8W1","5W2"}, $G$14:$G$89, {"8W1";"5W2"}, $K$14:$K$89, "&lt;="&amp;$A113, $L$14:$L$89, "&gt;="&amp;$A114)), SUM(COUNTIFS($J$14:$J$89, F$106, $I$14:$I$89, "&gt; 0", $F$14:$F$89, "&lt;&gt;C", $G$14:$G$89, {"8W2","5W2"}, $G$14:$G$89, {"8W2";"5W2"}, $K$14:$K$89, "&lt;="&amp;$A113, $L$14:$L$89, "&gt;="&amp;$A114)), SUM(COUNTIFS($J$14:$J$89, F$106, $I$14:$I$89, "&gt; 0", $F$14:$F$89, "&lt;&gt;C", $G$14:$G$89, {"8W2","5W3"}, $G$14:$G$89, {"8W2";"5W3"}, $K$14:$K$89, "&lt;="&amp;$A113, $L$14:$L$89, "&gt;="&amp;$A114))))</f>
        <v>1</v>
      </c>
      <c r="G113" s="54">
        <f xml:space="preserve"> IF(COUNTIFS($J$14:$J$89, G$106, $I$14:$I$89, "&gt; 0", $F$14:$F$89, "&lt;&gt;C", $K$14:$K$89, "&lt;="&amp;$A113, $L$14:$L$89, "&gt;="&amp;$A114) &lt; 2, COUNTIFS($J$14:$J$89, G$106, $I$14:$I$89, "&gt; 0", $F$14:$F$89, "&lt;&gt;C", $K$14:$K$89, "&lt;="&amp;$A113, $L$14:$L$89, "&gt;="&amp;$A114), MAX(SUM(COUNTIFS($J$14:$J$89, G$106, $I$14:$I$89, "&gt; 0", $F$14:$F$89, "&lt;&gt;C", $G$14:$G$89, {"1"}, $G$14:$G$89, {"1"}, $K$14:$K$89, "&lt;="&amp;$A113, $L$14:$L$89, "&gt;="&amp;$A114)), SUM(COUNTIFS($J$14:$J$89, G$106, $I$14:$I$89, "&gt; 0", $F$14:$F$89, "&lt;&gt;C", $G$14:$G$89, {"1","5W1"}, $G$14:$G$89, {"1";"5W1"}, $K$14:$K$89, "&lt;="&amp;$A113, $L$14:$L$89, "&gt;="&amp;$A114)), SUM(COUNTIFS($J$14:$J$89, G$106, $I$14:$I$89, "&gt; 0", $F$14:$F$89, "&lt;&gt;C", $G$14:$G$89, {"1","5W2"}, $G$14:$G$89, {"1";"5W2"}, $K$14:$K$89, "&lt;="&amp;$A113, $L$14:$L$89, "&gt;="&amp;$A114)), SUM(COUNTIFS($J$14:$J$89, G$106, $I$14:$I$89, "&gt; 0", $F$14:$F$89, "&lt;&gt;C", $G$14:$G$89, {"1","5W3"}, $G$14:$G$89, {"1";"5W3"}, $K$14:$K$89, "&lt;="&amp;$A113, $L$14:$L$89, "&gt;="&amp;$A114)), SUM(COUNTIFS($J$14:$J$89, G$106, $I$14:$I$89, "&gt; 0", $F$14:$F$89, "&lt;&gt;C", $G$14:$G$89, {"1","8W1"}, $G$14:$G$89, {"1";"8W1"}, $K$14:$K$89, "&lt;="&amp;$A113, $L$14:$L$89, "&gt;="&amp;$A114)), SUM(COUNTIFS($J$14:$J$89, G$106, $I$14:$I$89, "&gt; 0", $F$14:$F$89, "&lt;&gt;C", $G$14:$G$89, {"1","8W2"}, $G$14:$G$89, {"1";"8W2"}, $K$14:$K$89, "&lt;="&amp;$A113, $L$14:$L$89, "&gt;="&amp;$A114)), SUM(COUNTIFS($J$14:$J$89, G$106, $I$14:$I$89, "&gt; 0", $F$14:$F$89, "&lt;&gt;C", $G$14:$G$89, {"8W1","5W1"}, $G$14:$G$89, {"8W1";"5W1"}, $K$14:$K$89, "&lt;="&amp;$A113, $L$14:$L$89, "&gt;="&amp;$A114)), SUM(COUNTIFS($J$14:$J$89, G$106, $I$14:$I$89, "&gt; 0", $F$14:$F$89, "&lt;&gt;C", $G$14:$G$89, {"8W1","5W2"}, $G$14:$G$89, {"8W1";"5W2"}, $K$14:$K$89, "&lt;="&amp;$A113, $L$14:$L$89, "&gt;="&amp;$A114)), SUM(COUNTIFS($J$14:$J$89, G$106, $I$14:$I$89, "&gt; 0", $F$14:$F$89, "&lt;&gt;C", $G$14:$G$89, {"8W2","5W2"}, $G$14:$G$89, {"8W2";"5W2"}, $K$14:$K$89, "&lt;="&amp;$A113, $L$14:$L$89, "&gt;="&amp;$A114)), SUM(COUNTIFS($J$14:$J$89, G$106, $I$14:$I$89, "&gt; 0", $F$14:$F$89, "&lt;&gt;C", $G$14:$G$89, {"8W2","5W3"}, $G$14:$G$89, {"8W2";"5W3"}, $K$14:$K$89, "&lt;="&amp;$A113, $L$14:$L$89, "&gt;="&amp;$A114))))</f>
        <v>1</v>
      </c>
      <c r="H113" s="54">
        <f xml:space="preserve"> IF(COUNTIFS($J$14:$J$89, H$106, $I$14:$I$89, "&gt; 0", $F$14:$F$89, "&lt;&gt;C", $K$14:$K$89, "&lt;="&amp;$A113, $L$14:$L$89, "&gt;="&amp;$A114) &lt; 2, COUNTIFS($J$14:$J$89, H$106, $I$14:$I$89, "&gt; 0", $F$14:$F$89, "&lt;&gt;C", $K$14:$K$89, "&lt;="&amp;$A113, $L$14:$L$89, "&gt;="&amp;$A114), MAX(SUM(COUNTIFS($J$14:$J$89, H$106, $I$14:$I$89, "&gt; 0", $F$14:$F$89, "&lt;&gt;C", $G$14:$G$89, {"1"}, $G$14:$G$89, {"1"}, $K$14:$K$89, "&lt;="&amp;$A113, $L$14:$L$89, "&gt;="&amp;$A114)), SUM(COUNTIFS($J$14:$J$89, H$106, $I$14:$I$89, "&gt; 0", $F$14:$F$89, "&lt;&gt;C", $G$14:$G$89, {"1","5W1"}, $G$14:$G$89, {"1";"5W1"}, $K$14:$K$89, "&lt;="&amp;$A113, $L$14:$L$89, "&gt;="&amp;$A114)), SUM(COUNTIFS($J$14:$J$89, H$106, $I$14:$I$89, "&gt; 0", $F$14:$F$89, "&lt;&gt;C", $G$14:$G$89, {"1","5W2"}, $G$14:$G$89, {"1";"5W2"}, $K$14:$K$89, "&lt;="&amp;$A113, $L$14:$L$89, "&gt;="&amp;$A114)), SUM(COUNTIFS($J$14:$J$89, H$106, $I$14:$I$89, "&gt; 0", $F$14:$F$89, "&lt;&gt;C", $G$14:$G$89, {"1","5W3"}, $G$14:$G$89, {"1";"5W3"}, $K$14:$K$89, "&lt;="&amp;$A113, $L$14:$L$89, "&gt;="&amp;$A114)), SUM(COUNTIFS($J$14:$J$89, H$106, $I$14:$I$89, "&gt; 0", $F$14:$F$89, "&lt;&gt;C", $G$14:$G$89, {"1","8W1"}, $G$14:$G$89, {"1";"8W1"}, $K$14:$K$89, "&lt;="&amp;$A113, $L$14:$L$89, "&gt;="&amp;$A114)), SUM(COUNTIFS($J$14:$J$89, H$106, $I$14:$I$89, "&gt; 0", $F$14:$F$89, "&lt;&gt;C", $G$14:$G$89, {"1","8W2"}, $G$14:$G$89, {"1";"8W2"}, $K$14:$K$89, "&lt;="&amp;$A113, $L$14:$L$89, "&gt;="&amp;$A114)), SUM(COUNTIFS($J$14:$J$89, H$106, $I$14:$I$89, "&gt; 0", $F$14:$F$89, "&lt;&gt;C", $G$14:$G$89, {"8W1","5W1"}, $G$14:$G$89, {"8W1";"5W1"}, $K$14:$K$89, "&lt;="&amp;$A113, $L$14:$L$89, "&gt;="&amp;$A114)), SUM(COUNTIFS($J$14:$J$89, H$106, $I$14:$I$89, "&gt; 0", $F$14:$F$89, "&lt;&gt;C", $G$14:$G$89, {"8W1","5W2"}, $G$14:$G$89, {"8W1";"5W2"}, $K$14:$K$89, "&lt;="&amp;$A113, $L$14:$L$89, "&gt;="&amp;$A114)), SUM(COUNTIFS($J$14:$J$89, H$106, $I$14:$I$89, "&gt; 0", $F$14:$F$89, "&lt;&gt;C", $G$14:$G$89, {"8W2","5W2"}, $G$14:$G$89, {"8W2";"5W2"}, $K$14:$K$89, "&lt;="&amp;$A113, $L$14:$L$89, "&gt;="&amp;$A114)), SUM(COUNTIFS($J$14:$J$89, H$106, $I$14:$I$89, "&gt; 0", $F$14:$F$89, "&lt;&gt;C", $G$14:$G$89, {"8W2","5W3"}, $G$14:$G$89, {"8W2";"5W3"}, $K$14:$K$89, "&lt;="&amp;$A113, $L$14:$L$89, "&gt;="&amp;$A114))))</f>
        <v>1</v>
      </c>
      <c r="I113" s="173"/>
      <c r="K113" s="153"/>
      <c r="L113" s="153"/>
      <c r="M113" s="153"/>
      <c r="N113" s="153"/>
      <c r="O113" s="153"/>
      <c r="P113" s="153"/>
    </row>
    <row r="114" spans="1:16" ht="14.45" customHeight="1" x14ac:dyDescent="0.25">
      <c r="A114" s="152">
        <f t="shared" si="5"/>
        <v>0.3854166666666668</v>
      </c>
      <c r="B114" s="202" t="str">
        <f t="shared" si="4"/>
        <v>9:15 AM-9:30 AM</v>
      </c>
      <c r="C114" s="54">
        <f xml:space="preserve"> IF(COUNTIFS($J$14:$J$89, C$106, $I$14:$I$89, "&gt; 0", $F$14:$F$89, "&lt;&gt;C", $K$14:$K$89, "&lt;="&amp;$A114, $L$14:$L$89, "&gt;="&amp;$A115) &lt; 2, COUNTIFS($J$14:$J$89, C$106, $I$14:$I$89, "&gt; 0", $F$14:$F$89, "&lt;&gt;C", $K$14:$K$89, "&lt;="&amp;$A114, $L$14:$L$89, "&gt;="&amp;$A115), MAX(SUM(COUNTIFS($J$14:$J$89, C$106, $I$14:$I$89, "&gt; 0", $F$14:$F$89, "&lt;&gt;C", $G$14:$G$89, {"1"}, $G$14:$G$89, {"1"}, $K$14:$K$89, "&lt;="&amp;$A114, $L$14:$L$89, "&gt;="&amp;$A115)), SUM(COUNTIFS($J$14:$J$89, C$106, $I$14:$I$89, "&gt; 0", $F$14:$F$89, "&lt;&gt;C", $G$14:$G$89, {"1","5W1"}, $G$14:$G$89, {"1";"5W1"}, $K$14:$K$89, "&lt;="&amp;$A114, $L$14:$L$89, "&gt;="&amp;$A115)), SUM(COUNTIFS($J$14:$J$89, C$106, $I$14:$I$89, "&gt; 0", $F$14:$F$89, "&lt;&gt;C", $G$14:$G$89, {"1","5W2"}, $G$14:$G$89, {"1";"5W2"}, $K$14:$K$89, "&lt;="&amp;$A114, $L$14:$L$89, "&gt;="&amp;$A115)), SUM(COUNTIFS($J$14:$J$89, C$106, $I$14:$I$89, "&gt; 0", $F$14:$F$89, "&lt;&gt;C", $G$14:$G$89, {"1","5W3"}, $G$14:$G$89, {"1";"5W3"}, $K$14:$K$89, "&lt;="&amp;$A114, $L$14:$L$89, "&gt;="&amp;$A115)), SUM(COUNTIFS($J$14:$J$89, C$106, $I$14:$I$89, "&gt; 0", $F$14:$F$89, "&lt;&gt;C", $G$14:$G$89, {"1","8W1"}, $G$14:$G$89, {"1";"8W1"}, $K$14:$K$89, "&lt;="&amp;$A114, $L$14:$L$89, "&gt;="&amp;$A115)), SUM(COUNTIFS($J$14:$J$89, C$106, $I$14:$I$89, "&gt; 0", $F$14:$F$89, "&lt;&gt;C", $G$14:$G$89, {"1","8W2"}, $G$14:$G$89, {"1";"8W2"}, $K$14:$K$89, "&lt;="&amp;$A114, $L$14:$L$89, "&gt;="&amp;$A115)), SUM(COUNTIFS($J$14:$J$89, C$106, $I$14:$I$89, "&gt; 0", $F$14:$F$89, "&lt;&gt;C", $G$14:$G$89, {"8W1","5W1"}, $G$14:$G$89, {"8W1";"5W1"}, $K$14:$K$89, "&lt;="&amp;$A114, $L$14:$L$89, "&gt;="&amp;$A115)), SUM(COUNTIFS($J$14:$J$89, C$106, $I$14:$I$89, "&gt; 0", $F$14:$F$89, "&lt;&gt;C", $G$14:$G$89, {"8W1","5W2"}, $G$14:$G$89, {"8W1";"5W2"}, $K$14:$K$89, "&lt;="&amp;$A114, $L$14:$L$89, "&gt;="&amp;$A115)), SUM(COUNTIFS($J$14:$J$89, C$106, $I$14:$I$89, "&gt; 0", $F$14:$F$89, "&lt;&gt;C", $G$14:$G$89, {"8W2","5W2"}, $G$14:$G$89, {"8W2";"5W2"}, $K$14:$K$89, "&lt;="&amp;$A114, $L$14:$L$89, "&gt;="&amp;$A115)), SUM(COUNTIFS($J$14:$J$89, C$106, $I$14:$I$89, "&gt; 0", $F$14:$F$89, "&lt;&gt;C", $G$14:$G$89, {"8W2","5W3"}, $G$14:$G$89, {"8W2";"5W3"}, $K$14:$K$89, "&lt;="&amp;$A114, $L$14:$L$89, "&gt;="&amp;$A115))))</f>
        <v>0</v>
      </c>
      <c r="D114" s="54">
        <f xml:space="preserve"> IF(COUNTIFS($J$14:$J$89, D$106, $I$14:$I$89, "&gt; 0", $F$14:$F$89, "&lt;&gt;C", $K$14:$K$89, "&lt;="&amp;$A114, $L$14:$L$89, "&gt;="&amp;$A115) &lt; 2, COUNTIFS($J$14:$J$89, D$106, $I$14:$I$89, "&gt; 0", $F$14:$F$89, "&lt;&gt;C", $K$14:$K$89, "&lt;="&amp;$A114, $L$14:$L$89, "&gt;="&amp;$A115), MAX(SUM(COUNTIFS($J$14:$J$89, D$106, $I$14:$I$89, "&gt; 0", $F$14:$F$89, "&lt;&gt;C", $G$14:$G$89, {"1"}, $G$14:$G$89, {"1"}, $K$14:$K$89, "&lt;="&amp;$A114, $L$14:$L$89, "&gt;="&amp;$A115)), SUM(COUNTIFS($J$14:$J$89, D$106, $I$14:$I$89, "&gt; 0", $F$14:$F$89, "&lt;&gt;C", $G$14:$G$89, {"1","5W1"}, $G$14:$G$89, {"1";"5W1"}, $K$14:$K$89, "&lt;="&amp;$A114, $L$14:$L$89, "&gt;="&amp;$A115)), SUM(COUNTIFS($J$14:$J$89, D$106, $I$14:$I$89, "&gt; 0", $F$14:$F$89, "&lt;&gt;C", $G$14:$G$89, {"1","5W2"}, $G$14:$G$89, {"1";"5W2"}, $K$14:$K$89, "&lt;="&amp;$A114, $L$14:$L$89, "&gt;="&amp;$A115)), SUM(COUNTIFS($J$14:$J$89, D$106, $I$14:$I$89, "&gt; 0", $F$14:$F$89, "&lt;&gt;C", $G$14:$G$89, {"1","5W3"}, $G$14:$G$89, {"1";"5W3"}, $K$14:$K$89, "&lt;="&amp;$A114, $L$14:$L$89, "&gt;="&amp;$A115)), SUM(COUNTIFS($J$14:$J$89, D$106, $I$14:$I$89, "&gt; 0", $F$14:$F$89, "&lt;&gt;C", $G$14:$G$89, {"1","8W1"}, $G$14:$G$89, {"1";"8W1"}, $K$14:$K$89, "&lt;="&amp;$A114, $L$14:$L$89, "&gt;="&amp;$A115)), SUM(COUNTIFS($J$14:$J$89, D$106, $I$14:$I$89, "&gt; 0", $F$14:$F$89, "&lt;&gt;C", $G$14:$G$89, {"1","8W2"}, $G$14:$G$89, {"1";"8W2"}, $K$14:$K$89, "&lt;="&amp;$A114, $L$14:$L$89, "&gt;="&amp;$A115)), SUM(COUNTIFS($J$14:$J$89, D$106, $I$14:$I$89, "&gt; 0", $F$14:$F$89, "&lt;&gt;C", $G$14:$G$89, {"8W1","5W1"}, $G$14:$G$89, {"8W1";"5W1"}, $K$14:$K$89, "&lt;="&amp;$A114, $L$14:$L$89, "&gt;="&amp;$A115)), SUM(COUNTIFS($J$14:$J$89, D$106, $I$14:$I$89, "&gt; 0", $F$14:$F$89, "&lt;&gt;C", $G$14:$G$89, {"8W1","5W2"}, $G$14:$G$89, {"8W1";"5W2"}, $K$14:$K$89, "&lt;="&amp;$A114, $L$14:$L$89, "&gt;="&amp;$A115)), SUM(COUNTIFS($J$14:$J$89, D$106, $I$14:$I$89, "&gt; 0", $F$14:$F$89, "&lt;&gt;C", $G$14:$G$89, {"8W2","5W2"}, $G$14:$G$89, {"8W2";"5W2"}, $K$14:$K$89, "&lt;="&amp;$A114, $L$14:$L$89, "&gt;="&amp;$A115)), SUM(COUNTIFS($J$14:$J$89, D$106, $I$14:$I$89, "&gt; 0", $F$14:$F$89, "&lt;&gt;C", $G$14:$G$89, {"8W2","5W3"}, $G$14:$G$89, {"8W2";"5W3"}, $K$14:$K$89, "&lt;="&amp;$A114, $L$14:$L$89, "&gt;="&amp;$A115))))</f>
        <v>1</v>
      </c>
      <c r="E114" s="54">
        <f xml:space="preserve"> IF(COUNTIFS($J$14:$J$89, E$106, $I$14:$I$89, "&gt; 0", $F$14:$F$89, "&lt;&gt;C", $K$14:$K$89, "&lt;="&amp;$A114, $L$14:$L$89, "&gt;="&amp;$A115) &lt; 2, COUNTIFS($J$14:$J$89, E$106, $I$14:$I$89, "&gt; 0", $F$14:$F$89, "&lt;&gt;C", $K$14:$K$89, "&lt;="&amp;$A114, $L$14:$L$89, "&gt;="&amp;$A115), MAX(SUM(COUNTIFS($J$14:$J$89, E$106, $I$14:$I$89, "&gt; 0", $F$14:$F$89, "&lt;&gt;C", $G$14:$G$89, {"1"}, $G$14:$G$89, {"1"}, $K$14:$K$89, "&lt;="&amp;$A114, $L$14:$L$89, "&gt;="&amp;$A115)), SUM(COUNTIFS($J$14:$J$89, E$106, $I$14:$I$89, "&gt; 0", $F$14:$F$89, "&lt;&gt;C", $G$14:$G$89, {"1","5W1"}, $G$14:$G$89, {"1";"5W1"}, $K$14:$K$89, "&lt;="&amp;$A114, $L$14:$L$89, "&gt;="&amp;$A115)), SUM(COUNTIFS($J$14:$J$89, E$106, $I$14:$I$89, "&gt; 0", $F$14:$F$89, "&lt;&gt;C", $G$14:$G$89, {"1","5W2"}, $G$14:$G$89, {"1";"5W2"}, $K$14:$K$89, "&lt;="&amp;$A114, $L$14:$L$89, "&gt;="&amp;$A115)), SUM(COUNTIFS($J$14:$J$89, E$106, $I$14:$I$89, "&gt; 0", $F$14:$F$89, "&lt;&gt;C", $G$14:$G$89, {"1","5W3"}, $G$14:$G$89, {"1";"5W3"}, $K$14:$K$89, "&lt;="&amp;$A114, $L$14:$L$89, "&gt;="&amp;$A115)), SUM(COUNTIFS($J$14:$J$89, E$106, $I$14:$I$89, "&gt; 0", $F$14:$F$89, "&lt;&gt;C", $G$14:$G$89, {"1","8W1"}, $G$14:$G$89, {"1";"8W1"}, $K$14:$K$89, "&lt;="&amp;$A114, $L$14:$L$89, "&gt;="&amp;$A115)), SUM(COUNTIFS($J$14:$J$89, E$106, $I$14:$I$89, "&gt; 0", $F$14:$F$89, "&lt;&gt;C", $G$14:$G$89, {"1","8W2"}, $G$14:$G$89, {"1";"8W2"}, $K$14:$K$89, "&lt;="&amp;$A114, $L$14:$L$89, "&gt;="&amp;$A115)), SUM(COUNTIFS($J$14:$J$89, E$106, $I$14:$I$89, "&gt; 0", $F$14:$F$89, "&lt;&gt;C", $G$14:$G$89, {"8W1","5W1"}, $G$14:$G$89, {"8W1";"5W1"}, $K$14:$K$89, "&lt;="&amp;$A114, $L$14:$L$89, "&gt;="&amp;$A115)), SUM(COUNTIFS($J$14:$J$89, E$106, $I$14:$I$89, "&gt; 0", $F$14:$F$89, "&lt;&gt;C", $G$14:$G$89, {"8W1","5W2"}, $G$14:$G$89, {"8W1";"5W2"}, $K$14:$K$89, "&lt;="&amp;$A114, $L$14:$L$89, "&gt;="&amp;$A115)), SUM(COUNTIFS($J$14:$J$89, E$106, $I$14:$I$89, "&gt; 0", $F$14:$F$89, "&lt;&gt;C", $G$14:$G$89, {"8W2","5W2"}, $G$14:$G$89, {"8W2";"5W2"}, $K$14:$K$89, "&lt;="&amp;$A114, $L$14:$L$89, "&gt;="&amp;$A115)), SUM(COUNTIFS($J$14:$J$89, E$106, $I$14:$I$89, "&gt; 0", $F$14:$F$89, "&lt;&gt;C", $G$14:$G$89, {"8W2","5W3"}, $G$14:$G$89, {"8W2";"5W3"}, $K$14:$K$89, "&lt;="&amp;$A114, $L$14:$L$89, "&gt;="&amp;$A115))))</f>
        <v>0</v>
      </c>
      <c r="F114" s="54">
        <f xml:space="preserve"> IF(COUNTIFS($J$14:$J$89, F$106, $I$14:$I$89, "&gt; 0", $F$14:$F$89, "&lt;&gt;C", $K$14:$K$89, "&lt;="&amp;$A114, $L$14:$L$89, "&gt;="&amp;$A115) &lt; 2, COUNTIFS($J$14:$J$89, F$106, $I$14:$I$89, "&gt; 0", $F$14:$F$89, "&lt;&gt;C", $K$14:$K$89, "&lt;="&amp;$A114, $L$14:$L$89, "&gt;="&amp;$A115), MAX(SUM(COUNTIFS($J$14:$J$89, F$106, $I$14:$I$89, "&gt; 0", $F$14:$F$89, "&lt;&gt;C", $G$14:$G$89, {"1"}, $G$14:$G$89, {"1"}, $K$14:$K$89, "&lt;="&amp;$A114, $L$14:$L$89, "&gt;="&amp;$A115)), SUM(COUNTIFS($J$14:$J$89, F$106, $I$14:$I$89, "&gt; 0", $F$14:$F$89, "&lt;&gt;C", $G$14:$G$89, {"1","5W1"}, $G$14:$G$89, {"1";"5W1"}, $K$14:$K$89, "&lt;="&amp;$A114, $L$14:$L$89, "&gt;="&amp;$A115)), SUM(COUNTIFS($J$14:$J$89, F$106, $I$14:$I$89, "&gt; 0", $F$14:$F$89, "&lt;&gt;C", $G$14:$G$89, {"1","5W2"}, $G$14:$G$89, {"1";"5W2"}, $K$14:$K$89, "&lt;="&amp;$A114, $L$14:$L$89, "&gt;="&amp;$A115)), SUM(COUNTIFS($J$14:$J$89, F$106, $I$14:$I$89, "&gt; 0", $F$14:$F$89, "&lt;&gt;C", $G$14:$G$89, {"1","5W3"}, $G$14:$G$89, {"1";"5W3"}, $K$14:$K$89, "&lt;="&amp;$A114, $L$14:$L$89, "&gt;="&amp;$A115)), SUM(COUNTIFS($J$14:$J$89, F$106, $I$14:$I$89, "&gt; 0", $F$14:$F$89, "&lt;&gt;C", $G$14:$G$89, {"1","8W1"}, $G$14:$G$89, {"1";"8W1"}, $K$14:$K$89, "&lt;="&amp;$A114, $L$14:$L$89, "&gt;="&amp;$A115)), SUM(COUNTIFS($J$14:$J$89, F$106, $I$14:$I$89, "&gt; 0", $F$14:$F$89, "&lt;&gt;C", $G$14:$G$89, {"1","8W2"}, $G$14:$G$89, {"1";"8W2"}, $K$14:$K$89, "&lt;="&amp;$A114, $L$14:$L$89, "&gt;="&amp;$A115)), SUM(COUNTIFS($J$14:$J$89, F$106, $I$14:$I$89, "&gt; 0", $F$14:$F$89, "&lt;&gt;C", $G$14:$G$89, {"8W1","5W1"}, $G$14:$G$89, {"8W1";"5W1"}, $K$14:$K$89, "&lt;="&amp;$A114, $L$14:$L$89, "&gt;="&amp;$A115)), SUM(COUNTIFS($J$14:$J$89, F$106, $I$14:$I$89, "&gt; 0", $F$14:$F$89, "&lt;&gt;C", $G$14:$G$89, {"8W1","5W2"}, $G$14:$G$89, {"8W1";"5W2"}, $K$14:$K$89, "&lt;="&amp;$A114, $L$14:$L$89, "&gt;="&amp;$A115)), SUM(COUNTIFS($J$14:$J$89, F$106, $I$14:$I$89, "&gt; 0", $F$14:$F$89, "&lt;&gt;C", $G$14:$G$89, {"8W2","5W2"}, $G$14:$G$89, {"8W2";"5W2"}, $K$14:$K$89, "&lt;="&amp;$A114, $L$14:$L$89, "&gt;="&amp;$A115)), SUM(COUNTIFS($J$14:$J$89, F$106, $I$14:$I$89, "&gt; 0", $F$14:$F$89, "&lt;&gt;C", $G$14:$G$89, {"8W2","5W3"}, $G$14:$G$89, {"8W2";"5W3"}, $K$14:$K$89, "&lt;="&amp;$A114, $L$14:$L$89, "&gt;="&amp;$A115))))</f>
        <v>1</v>
      </c>
      <c r="G114" s="54">
        <f xml:space="preserve"> IF(COUNTIFS($J$14:$J$89, G$106, $I$14:$I$89, "&gt; 0", $F$14:$F$89, "&lt;&gt;C", $K$14:$K$89, "&lt;="&amp;$A114, $L$14:$L$89, "&gt;="&amp;$A115) &lt; 2, COUNTIFS($J$14:$J$89, G$106, $I$14:$I$89, "&gt; 0", $F$14:$F$89, "&lt;&gt;C", $K$14:$K$89, "&lt;="&amp;$A114, $L$14:$L$89, "&gt;="&amp;$A115), MAX(SUM(COUNTIFS($J$14:$J$89, G$106, $I$14:$I$89, "&gt; 0", $F$14:$F$89, "&lt;&gt;C", $G$14:$G$89, {"1"}, $G$14:$G$89, {"1"}, $K$14:$K$89, "&lt;="&amp;$A114, $L$14:$L$89, "&gt;="&amp;$A115)), SUM(COUNTIFS($J$14:$J$89, G$106, $I$14:$I$89, "&gt; 0", $F$14:$F$89, "&lt;&gt;C", $G$14:$G$89, {"1","5W1"}, $G$14:$G$89, {"1";"5W1"}, $K$14:$K$89, "&lt;="&amp;$A114, $L$14:$L$89, "&gt;="&amp;$A115)), SUM(COUNTIFS($J$14:$J$89, G$106, $I$14:$I$89, "&gt; 0", $F$14:$F$89, "&lt;&gt;C", $G$14:$G$89, {"1","5W2"}, $G$14:$G$89, {"1";"5W2"}, $K$14:$K$89, "&lt;="&amp;$A114, $L$14:$L$89, "&gt;="&amp;$A115)), SUM(COUNTIFS($J$14:$J$89, G$106, $I$14:$I$89, "&gt; 0", $F$14:$F$89, "&lt;&gt;C", $G$14:$G$89, {"1","5W3"}, $G$14:$G$89, {"1";"5W3"}, $K$14:$K$89, "&lt;="&amp;$A114, $L$14:$L$89, "&gt;="&amp;$A115)), SUM(COUNTIFS($J$14:$J$89, G$106, $I$14:$I$89, "&gt; 0", $F$14:$F$89, "&lt;&gt;C", $G$14:$G$89, {"1","8W1"}, $G$14:$G$89, {"1";"8W1"}, $K$14:$K$89, "&lt;="&amp;$A114, $L$14:$L$89, "&gt;="&amp;$A115)), SUM(COUNTIFS($J$14:$J$89, G$106, $I$14:$I$89, "&gt; 0", $F$14:$F$89, "&lt;&gt;C", $G$14:$G$89, {"1","8W2"}, $G$14:$G$89, {"1";"8W2"}, $K$14:$K$89, "&lt;="&amp;$A114, $L$14:$L$89, "&gt;="&amp;$A115)), SUM(COUNTIFS($J$14:$J$89, G$106, $I$14:$I$89, "&gt; 0", $F$14:$F$89, "&lt;&gt;C", $G$14:$G$89, {"8W1","5W1"}, $G$14:$G$89, {"8W1";"5W1"}, $K$14:$K$89, "&lt;="&amp;$A114, $L$14:$L$89, "&gt;="&amp;$A115)), SUM(COUNTIFS($J$14:$J$89, G$106, $I$14:$I$89, "&gt; 0", $F$14:$F$89, "&lt;&gt;C", $G$14:$G$89, {"8W1","5W2"}, $G$14:$G$89, {"8W1";"5W2"}, $K$14:$K$89, "&lt;="&amp;$A114, $L$14:$L$89, "&gt;="&amp;$A115)), SUM(COUNTIFS($J$14:$J$89, G$106, $I$14:$I$89, "&gt; 0", $F$14:$F$89, "&lt;&gt;C", $G$14:$G$89, {"8W2","5W2"}, $G$14:$G$89, {"8W2";"5W2"}, $K$14:$K$89, "&lt;="&amp;$A114, $L$14:$L$89, "&gt;="&amp;$A115)), SUM(COUNTIFS($J$14:$J$89, G$106, $I$14:$I$89, "&gt; 0", $F$14:$F$89, "&lt;&gt;C", $G$14:$G$89, {"8W2","5W3"}, $G$14:$G$89, {"8W2";"5W3"}, $K$14:$K$89, "&lt;="&amp;$A114, $L$14:$L$89, "&gt;="&amp;$A115))))</f>
        <v>0</v>
      </c>
      <c r="H114" s="54">
        <f xml:space="preserve"> IF(COUNTIFS($J$14:$J$89, H$106, $I$14:$I$89, "&gt; 0", $F$14:$F$89, "&lt;&gt;C", $K$14:$K$89, "&lt;="&amp;$A114, $L$14:$L$89, "&gt;="&amp;$A115) &lt; 2, COUNTIFS($J$14:$J$89, H$106, $I$14:$I$89, "&gt; 0", $F$14:$F$89, "&lt;&gt;C", $K$14:$K$89, "&lt;="&amp;$A114, $L$14:$L$89, "&gt;="&amp;$A115), MAX(SUM(COUNTIFS($J$14:$J$89, H$106, $I$14:$I$89, "&gt; 0", $F$14:$F$89, "&lt;&gt;C", $G$14:$G$89, {"1"}, $G$14:$G$89, {"1"}, $K$14:$K$89, "&lt;="&amp;$A114, $L$14:$L$89, "&gt;="&amp;$A115)), SUM(COUNTIFS($J$14:$J$89, H$106, $I$14:$I$89, "&gt; 0", $F$14:$F$89, "&lt;&gt;C", $G$14:$G$89, {"1","5W1"}, $G$14:$G$89, {"1";"5W1"}, $K$14:$K$89, "&lt;="&amp;$A114, $L$14:$L$89, "&gt;="&amp;$A115)), SUM(COUNTIFS($J$14:$J$89, H$106, $I$14:$I$89, "&gt; 0", $F$14:$F$89, "&lt;&gt;C", $G$14:$G$89, {"1","5W2"}, $G$14:$G$89, {"1";"5W2"}, $K$14:$K$89, "&lt;="&amp;$A114, $L$14:$L$89, "&gt;="&amp;$A115)), SUM(COUNTIFS($J$14:$J$89, H$106, $I$14:$I$89, "&gt; 0", $F$14:$F$89, "&lt;&gt;C", $G$14:$G$89, {"1","5W3"}, $G$14:$G$89, {"1";"5W3"}, $K$14:$K$89, "&lt;="&amp;$A114, $L$14:$L$89, "&gt;="&amp;$A115)), SUM(COUNTIFS($J$14:$J$89, H$106, $I$14:$I$89, "&gt; 0", $F$14:$F$89, "&lt;&gt;C", $G$14:$G$89, {"1","8W1"}, $G$14:$G$89, {"1";"8W1"}, $K$14:$K$89, "&lt;="&amp;$A114, $L$14:$L$89, "&gt;="&amp;$A115)), SUM(COUNTIFS($J$14:$J$89, H$106, $I$14:$I$89, "&gt; 0", $F$14:$F$89, "&lt;&gt;C", $G$14:$G$89, {"1","8W2"}, $G$14:$G$89, {"1";"8W2"}, $K$14:$K$89, "&lt;="&amp;$A114, $L$14:$L$89, "&gt;="&amp;$A115)), SUM(COUNTIFS($J$14:$J$89, H$106, $I$14:$I$89, "&gt; 0", $F$14:$F$89, "&lt;&gt;C", $G$14:$G$89, {"8W1","5W1"}, $G$14:$G$89, {"8W1";"5W1"}, $K$14:$K$89, "&lt;="&amp;$A114, $L$14:$L$89, "&gt;="&amp;$A115)), SUM(COUNTIFS($J$14:$J$89, H$106, $I$14:$I$89, "&gt; 0", $F$14:$F$89, "&lt;&gt;C", $G$14:$G$89, {"8W1","5W2"}, $G$14:$G$89, {"8W1";"5W2"}, $K$14:$K$89, "&lt;="&amp;$A114, $L$14:$L$89, "&gt;="&amp;$A115)), SUM(COUNTIFS($J$14:$J$89, H$106, $I$14:$I$89, "&gt; 0", $F$14:$F$89, "&lt;&gt;C", $G$14:$G$89, {"8W2","5W2"}, $G$14:$G$89, {"8W2";"5W2"}, $K$14:$K$89, "&lt;="&amp;$A114, $L$14:$L$89, "&gt;="&amp;$A115)), SUM(COUNTIFS($J$14:$J$89, H$106, $I$14:$I$89, "&gt; 0", $F$14:$F$89, "&lt;&gt;C", $G$14:$G$89, {"8W2","5W3"}, $G$14:$G$89, {"8W2";"5W3"}, $K$14:$K$89, "&lt;="&amp;$A114, $L$14:$L$89, "&gt;="&amp;$A115))))</f>
        <v>1</v>
      </c>
      <c r="P114"/>
    </row>
    <row r="115" spans="1:16" ht="14.45" customHeight="1" x14ac:dyDescent="0.25">
      <c r="A115" s="152">
        <f t="shared" si="5"/>
        <v>0.39583333333333348</v>
      </c>
      <c r="B115" s="202" t="str">
        <f t="shared" si="4"/>
        <v>9:30 AM-9:45 AM</v>
      </c>
      <c r="C115" s="54">
        <f xml:space="preserve"> IF(COUNTIFS($J$14:$J$89, C$106, $I$14:$I$89, "&gt; 0", $F$14:$F$89, "&lt;&gt;C", $K$14:$K$89, "&lt;="&amp;$A115, $L$14:$L$89, "&gt;="&amp;$A116) &lt; 2, COUNTIFS($J$14:$J$89, C$106, $I$14:$I$89, "&gt; 0", $F$14:$F$89, "&lt;&gt;C", $K$14:$K$89, "&lt;="&amp;$A115, $L$14:$L$89, "&gt;="&amp;$A116), MAX(SUM(COUNTIFS($J$14:$J$89, C$106, $I$14:$I$89, "&gt; 0", $F$14:$F$89, "&lt;&gt;C", $G$14:$G$89, {"1"}, $G$14:$G$89, {"1"}, $K$14:$K$89, "&lt;="&amp;$A115, $L$14:$L$89, "&gt;="&amp;$A116)), SUM(COUNTIFS($J$14:$J$89, C$106, $I$14:$I$89, "&gt; 0", $F$14:$F$89, "&lt;&gt;C", $G$14:$G$89, {"1","5W1"}, $G$14:$G$89, {"1";"5W1"}, $K$14:$K$89, "&lt;="&amp;$A115, $L$14:$L$89, "&gt;="&amp;$A116)), SUM(COUNTIFS($J$14:$J$89, C$106, $I$14:$I$89, "&gt; 0", $F$14:$F$89, "&lt;&gt;C", $G$14:$G$89, {"1","5W2"}, $G$14:$G$89, {"1";"5W2"}, $K$14:$K$89, "&lt;="&amp;$A115, $L$14:$L$89, "&gt;="&amp;$A116)), SUM(COUNTIFS($J$14:$J$89, C$106, $I$14:$I$89, "&gt; 0", $F$14:$F$89, "&lt;&gt;C", $G$14:$G$89, {"1","5W3"}, $G$14:$G$89, {"1";"5W3"}, $K$14:$K$89, "&lt;="&amp;$A115, $L$14:$L$89, "&gt;="&amp;$A116)), SUM(COUNTIFS($J$14:$J$89, C$106, $I$14:$I$89, "&gt; 0", $F$14:$F$89, "&lt;&gt;C", $G$14:$G$89, {"1","8W1"}, $G$14:$G$89, {"1";"8W1"}, $K$14:$K$89, "&lt;="&amp;$A115, $L$14:$L$89, "&gt;="&amp;$A116)), SUM(COUNTIFS($J$14:$J$89, C$106, $I$14:$I$89, "&gt; 0", $F$14:$F$89, "&lt;&gt;C", $G$14:$G$89, {"1","8W2"}, $G$14:$G$89, {"1";"8W2"}, $K$14:$K$89, "&lt;="&amp;$A115, $L$14:$L$89, "&gt;="&amp;$A116)), SUM(COUNTIFS($J$14:$J$89, C$106, $I$14:$I$89, "&gt; 0", $F$14:$F$89, "&lt;&gt;C", $G$14:$G$89, {"8W1","5W1"}, $G$14:$G$89, {"8W1";"5W1"}, $K$14:$K$89, "&lt;="&amp;$A115, $L$14:$L$89, "&gt;="&amp;$A116)), SUM(COUNTIFS($J$14:$J$89, C$106, $I$14:$I$89, "&gt; 0", $F$14:$F$89, "&lt;&gt;C", $G$14:$G$89, {"8W1","5W2"}, $G$14:$G$89, {"8W1";"5W2"}, $K$14:$K$89, "&lt;="&amp;$A115, $L$14:$L$89, "&gt;="&amp;$A116)), SUM(COUNTIFS($J$14:$J$89, C$106, $I$14:$I$89, "&gt; 0", $F$14:$F$89, "&lt;&gt;C", $G$14:$G$89, {"8W2","5W2"}, $G$14:$G$89, {"8W2";"5W2"}, $K$14:$K$89, "&lt;="&amp;$A115, $L$14:$L$89, "&gt;="&amp;$A116)), SUM(COUNTIFS($J$14:$J$89, C$106, $I$14:$I$89, "&gt; 0", $F$14:$F$89, "&lt;&gt;C", $G$14:$G$89, {"8W2","5W3"}, $G$14:$G$89, {"8W2";"5W3"}, $K$14:$K$89, "&lt;="&amp;$A115, $L$14:$L$89, "&gt;="&amp;$A116))))</f>
        <v>1</v>
      </c>
      <c r="D115" s="54">
        <f xml:space="preserve"> IF(COUNTIFS($J$14:$J$89, D$106, $I$14:$I$89, "&gt; 0", $F$14:$F$89, "&lt;&gt;C", $K$14:$K$89, "&lt;="&amp;$A115, $L$14:$L$89, "&gt;="&amp;$A116) &lt; 2, COUNTIFS($J$14:$J$89, D$106, $I$14:$I$89, "&gt; 0", $F$14:$F$89, "&lt;&gt;C", $K$14:$K$89, "&lt;="&amp;$A115, $L$14:$L$89, "&gt;="&amp;$A116), MAX(SUM(COUNTIFS($J$14:$J$89, D$106, $I$14:$I$89, "&gt; 0", $F$14:$F$89, "&lt;&gt;C", $G$14:$G$89, {"1"}, $G$14:$G$89, {"1"}, $K$14:$K$89, "&lt;="&amp;$A115, $L$14:$L$89, "&gt;="&amp;$A116)), SUM(COUNTIFS($J$14:$J$89, D$106, $I$14:$I$89, "&gt; 0", $F$14:$F$89, "&lt;&gt;C", $G$14:$G$89, {"1","5W1"}, $G$14:$G$89, {"1";"5W1"}, $K$14:$K$89, "&lt;="&amp;$A115, $L$14:$L$89, "&gt;="&amp;$A116)), SUM(COUNTIFS($J$14:$J$89, D$106, $I$14:$I$89, "&gt; 0", $F$14:$F$89, "&lt;&gt;C", $G$14:$G$89, {"1","5W2"}, $G$14:$G$89, {"1";"5W2"}, $K$14:$K$89, "&lt;="&amp;$A115, $L$14:$L$89, "&gt;="&amp;$A116)), SUM(COUNTIFS($J$14:$J$89, D$106, $I$14:$I$89, "&gt; 0", $F$14:$F$89, "&lt;&gt;C", $G$14:$G$89, {"1","5W3"}, $G$14:$G$89, {"1";"5W3"}, $K$14:$K$89, "&lt;="&amp;$A115, $L$14:$L$89, "&gt;="&amp;$A116)), SUM(COUNTIFS($J$14:$J$89, D$106, $I$14:$I$89, "&gt; 0", $F$14:$F$89, "&lt;&gt;C", $G$14:$G$89, {"1","8W1"}, $G$14:$G$89, {"1";"8W1"}, $K$14:$K$89, "&lt;="&amp;$A115, $L$14:$L$89, "&gt;="&amp;$A116)), SUM(COUNTIFS($J$14:$J$89, D$106, $I$14:$I$89, "&gt; 0", $F$14:$F$89, "&lt;&gt;C", $G$14:$G$89, {"1","8W2"}, $G$14:$G$89, {"1";"8W2"}, $K$14:$K$89, "&lt;="&amp;$A115, $L$14:$L$89, "&gt;="&amp;$A116)), SUM(COUNTIFS($J$14:$J$89, D$106, $I$14:$I$89, "&gt; 0", $F$14:$F$89, "&lt;&gt;C", $G$14:$G$89, {"8W1","5W1"}, $G$14:$G$89, {"8W1";"5W1"}, $K$14:$K$89, "&lt;="&amp;$A115, $L$14:$L$89, "&gt;="&amp;$A116)), SUM(COUNTIFS($J$14:$J$89, D$106, $I$14:$I$89, "&gt; 0", $F$14:$F$89, "&lt;&gt;C", $G$14:$G$89, {"8W1","5W2"}, $G$14:$G$89, {"8W1";"5W2"}, $K$14:$K$89, "&lt;="&amp;$A115, $L$14:$L$89, "&gt;="&amp;$A116)), SUM(COUNTIFS($J$14:$J$89, D$106, $I$14:$I$89, "&gt; 0", $F$14:$F$89, "&lt;&gt;C", $G$14:$G$89, {"8W2","5W2"}, $G$14:$G$89, {"8W2";"5W2"}, $K$14:$K$89, "&lt;="&amp;$A115, $L$14:$L$89, "&gt;="&amp;$A116)), SUM(COUNTIFS($J$14:$J$89, D$106, $I$14:$I$89, "&gt; 0", $F$14:$F$89, "&lt;&gt;C", $G$14:$G$89, {"8W2","5W3"}, $G$14:$G$89, {"8W2";"5W3"}, $K$14:$K$89, "&lt;="&amp;$A115, $L$14:$L$89, "&gt;="&amp;$A116))))</f>
        <v>1</v>
      </c>
      <c r="E115" s="54">
        <f xml:space="preserve"> IF(COUNTIFS($J$14:$J$89, E$106, $I$14:$I$89, "&gt; 0", $F$14:$F$89, "&lt;&gt;C", $K$14:$K$89, "&lt;="&amp;$A115, $L$14:$L$89, "&gt;="&amp;$A116) &lt; 2, COUNTIFS($J$14:$J$89, E$106, $I$14:$I$89, "&gt; 0", $F$14:$F$89, "&lt;&gt;C", $K$14:$K$89, "&lt;="&amp;$A115, $L$14:$L$89, "&gt;="&amp;$A116), MAX(SUM(COUNTIFS($J$14:$J$89, E$106, $I$14:$I$89, "&gt; 0", $F$14:$F$89, "&lt;&gt;C", $G$14:$G$89, {"1"}, $G$14:$G$89, {"1"}, $K$14:$K$89, "&lt;="&amp;$A115, $L$14:$L$89, "&gt;="&amp;$A116)), SUM(COUNTIFS($J$14:$J$89, E$106, $I$14:$I$89, "&gt; 0", $F$14:$F$89, "&lt;&gt;C", $G$14:$G$89, {"1","5W1"}, $G$14:$G$89, {"1";"5W1"}, $K$14:$K$89, "&lt;="&amp;$A115, $L$14:$L$89, "&gt;="&amp;$A116)), SUM(COUNTIFS($J$14:$J$89, E$106, $I$14:$I$89, "&gt; 0", $F$14:$F$89, "&lt;&gt;C", $G$14:$G$89, {"1","5W2"}, $G$14:$G$89, {"1";"5W2"}, $K$14:$K$89, "&lt;="&amp;$A115, $L$14:$L$89, "&gt;="&amp;$A116)), SUM(COUNTIFS($J$14:$J$89, E$106, $I$14:$I$89, "&gt; 0", $F$14:$F$89, "&lt;&gt;C", $G$14:$G$89, {"1","5W3"}, $G$14:$G$89, {"1";"5W3"}, $K$14:$K$89, "&lt;="&amp;$A115, $L$14:$L$89, "&gt;="&amp;$A116)), SUM(COUNTIFS($J$14:$J$89, E$106, $I$14:$I$89, "&gt; 0", $F$14:$F$89, "&lt;&gt;C", $G$14:$G$89, {"1","8W1"}, $G$14:$G$89, {"1";"8W1"}, $K$14:$K$89, "&lt;="&amp;$A115, $L$14:$L$89, "&gt;="&amp;$A116)), SUM(COUNTIFS($J$14:$J$89, E$106, $I$14:$I$89, "&gt; 0", $F$14:$F$89, "&lt;&gt;C", $G$14:$G$89, {"1","8W2"}, $G$14:$G$89, {"1";"8W2"}, $K$14:$K$89, "&lt;="&amp;$A115, $L$14:$L$89, "&gt;="&amp;$A116)), SUM(COUNTIFS($J$14:$J$89, E$106, $I$14:$I$89, "&gt; 0", $F$14:$F$89, "&lt;&gt;C", $G$14:$G$89, {"8W1","5W1"}, $G$14:$G$89, {"8W1";"5W1"}, $K$14:$K$89, "&lt;="&amp;$A115, $L$14:$L$89, "&gt;="&amp;$A116)), SUM(COUNTIFS($J$14:$J$89, E$106, $I$14:$I$89, "&gt; 0", $F$14:$F$89, "&lt;&gt;C", $G$14:$G$89, {"8W1","5W2"}, $G$14:$G$89, {"8W1";"5W2"}, $K$14:$K$89, "&lt;="&amp;$A115, $L$14:$L$89, "&gt;="&amp;$A116)), SUM(COUNTIFS($J$14:$J$89, E$106, $I$14:$I$89, "&gt; 0", $F$14:$F$89, "&lt;&gt;C", $G$14:$G$89, {"8W2","5W2"}, $G$14:$G$89, {"8W2";"5W2"}, $K$14:$K$89, "&lt;="&amp;$A115, $L$14:$L$89, "&gt;="&amp;$A116)), SUM(COUNTIFS($J$14:$J$89, E$106, $I$14:$I$89, "&gt; 0", $F$14:$F$89, "&lt;&gt;C", $G$14:$G$89, {"8W2","5W3"}, $G$14:$G$89, {"8W2";"5W3"}, $K$14:$K$89, "&lt;="&amp;$A115, $L$14:$L$89, "&gt;="&amp;$A116))))</f>
        <v>1</v>
      </c>
      <c r="F115" s="54">
        <f xml:space="preserve"> IF(COUNTIFS($J$14:$J$89, F$106, $I$14:$I$89, "&gt; 0", $F$14:$F$89, "&lt;&gt;C", $K$14:$K$89, "&lt;="&amp;$A115, $L$14:$L$89, "&gt;="&amp;$A116) &lt; 2, COUNTIFS($J$14:$J$89, F$106, $I$14:$I$89, "&gt; 0", $F$14:$F$89, "&lt;&gt;C", $K$14:$K$89, "&lt;="&amp;$A115, $L$14:$L$89, "&gt;="&amp;$A116), MAX(SUM(COUNTIFS($J$14:$J$89, F$106, $I$14:$I$89, "&gt; 0", $F$14:$F$89, "&lt;&gt;C", $G$14:$G$89, {"1"}, $G$14:$G$89, {"1"}, $K$14:$K$89, "&lt;="&amp;$A115, $L$14:$L$89, "&gt;="&amp;$A116)), SUM(COUNTIFS($J$14:$J$89, F$106, $I$14:$I$89, "&gt; 0", $F$14:$F$89, "&lt;&gt;C", $G$14:$G$89, {"1","5W1"}, $G$14:$G$89, {"1";"5W1"}, $K$14:$K$89, "&lt;="&amp;$A115, $L$14:$L$89, "&gt;="&amp;$A116)), SUM(COUNTIFS($J$14:$J$89, F$106, $I$14:$I$89, "&gt; 0", $F$14:$F$89, "&lt;&gt;C", $G$14:$G$89, {"1","5W2"}, $G$14:$G$89, {"1";"5W2"}, $K$14:$K$89, "&lt;="&amp;$A115, $L$14:$L$89, "&gt;="&amp;$A116)), SUM(COUNTIFS($J$14:$J$89, F$106, $I$14:$I$89, "&gt; 0", $F$14:$F$89, "&lt;&gt;C", $G$14:$G$89, {"1","5W3"}, $G$14:$G$89, {"1";"5W3"}, $K$14:$K$89, "&lt;="&amp;$A115, $L$14:$L$89, "&gt;="&amp;$A116)), SUM(COUNTIFS($J$14:$J$89, F$106, $I$14:$I$89, "&gt; 0", $F$14:$F$89, "&lt;&gt;C", $G$14:$G$89, {"1","8W1"}, $G$14:$G$89, {"1";"8W1"}, $K$14:$K$89, "&lt;="&amp;$A115, $L$14:$L$89, "&gt;="&amp;$A116)), SUM(COUNTIFS($J$14:$J$89, F$106, $I$14:$I$89, "&gt; 0", $F$14:$F$89, "&lt;&gt;C", $G$14:$G$89, {"1","8W2"}, $G$14:$G$89, {"1";"8W2"}, $K$14:$K$89, "&lt;="&amp;$A115, $L$14:$L$89, "&gt;="&amp;$A116)), SUM(COUNTIFS($J$14:$J$89, F$106, $I$14:$I$89, "&gt; 0", $F$14:$F$89, "&lt;&gt;C", $G$14:$G$89, {"8W1","5W1"}, $G$14:$G$89, {"8W1";"5W1"}, $K$14:$K$89, "&lt;="&amp;$A115, $L$14:$L$89, "&gt;="&amp;$A116)), SUM(COUNTIFS($J$14:$J$89, F$106, $I$14:$I$89, "&gt; 0", $F$14:$F$89, "&lt;&gt;C", $G$14:$G$89, {"8W1","5W2"}, $G$14:$G$89, {"8W1";"5W2"}, $K$14:$K$89, "&lt;="&amp;$A115, $L$14:$L$89, "&gt;="&amp;$A116)), SUM(COUNTIFS($J$14:$J$89, F$106, $I$14:$I$89, "&gt; 0", $F$14:$F$89, "&lt;&gt;C", $G$14:$G$89, {"8W2","5W2"}, $G$14:$G$89, {"8W2";"5W2"}, $K$14:$K$89, "&lt;="&amp;$A115, $L$14:$L$89, "&gt;="&amp;$A116)), SUM(COUNTIFS($J$14:$J$89, F$106, $I$14:$I$89, "&gt; 0", $F$14:$F$89, "&lt;&gt;C", $G$14:$G$89, {"8W2","5W3"}, $G$14:$G$89, {"8W2";"5W3"}, $K$14:$K$89, "&lt;="&amp;$A115, $L$14:$L$89, "&gt;="&amp;$A116))))</f>
        <v>1</v>
      </c>
      <c r="G115" s="54">
        <f xml:space="preserve"> IF(COUNTIFS($J$14:$J$89, G$106, $I$14:$I$89, "&gt; 0", $F$14:$F$89, "&lt;&gt;C", $K$14:$K$89, "&lt;="&amp;$A115, $L$14:$L$89, "&gt;="&amp;$A116) &lt; 2, COUNTIFS($J$14:$J$89, G$106, $I$14:$I$89, "&gt; 0", $F$14:$F$89, "&lt;&gt;C", $K$14:$K$89, "&lt;="&amp;$A115, $L$14:$L$89, "&gt;="&amp;$A116), MAX(SUM(COUNTIFS($J$14:$J$89, G$106, $I$14:$I$89, "&gt; 0", $F$14:$F$89, "&lt;&gt;C", $G$14:$G$89, {"1"}, $G$14:$G$89, {"1"}, $K$14:$K$89, "&lt;="&amp;$A115, $L$14:$L$89, "&gt;="&amp;$A116)), SUM(COUNTIFS($J$14:$J$89, G$106, $I$14:$I$89, "&gt; 0", $F$14:$F$89, "&lt;&gt;C", $G$14:$G$89, {"1","5W1"}, $G$14:$G$89, {"1";"5W1"}, $K$14:$K$89, "&lt;="&amp;$A115, $L$14:$L$89, "&gt;="&amp;$A116)), SUM(COUNTIFS($J$14:$J$89, G$106, $I$14:$I$89, "&gt; 0", $F$14:$F$89, "&lt;&gt;C", $G$14:$G$89, {"1","5W2"}, $G$14:$G$89, {"1";"5W2"}, $K$14:$K$89, "&lt;="&amp;$A115, $L$14:$L$89, "&gt;="&amp;$A116)), SUM(COUNTIFS($J$14:$J$89, G$106, $I$14:$I$89, "&gt; 0", $F$14:$F$89, "&lt;&gt;C", $G$14:$G$89, {"1","5W3"}, $G$14:$G$89, {"1";"5W3"}, $K$14:$K$89, "&lt;="&amp;$A115, $L$14:$L$89, "&gt;="&amp;$A116)), SUM(COUNTIFS($J$14:$J$89, G$106, $I$14:$I$89, "&gt; 0", $F$14:$F$89, "&lt;&gt;C", $G$14:$G$89, {"1","8W1"}, $G$14:$G$89, {"1";"8W1"}, $K$14:$K$89, "&lt;="&amp;$A115, $L$14:$L$89, "&gt;="&amp;$A116)), SUM(COUNTIFS($J$14:$J$89, G$106, $I$14:$I$89, "&gt; 0", $F$14:$F$89, "&lt;&gt;C", $G$14:$G$89, {"1","8W2"}, $G$14:$G$89, {"1";"8W2"}, $K$14:$K$89, "&lt;="&amp;$A115, $L$14:$L$89, "&gt;="&amp;$A116)), SUM(COUNTIFS($J$14:$J$89, G$106, $I$14:$I$89, "&gt; 0", $F$14:$F$89, "&lt;&gt;C", $G$14:$G$89, {"8W1","5W1"}, $G$14:$G$89, {"8W1";"5W1"}, $K$14:$K$89, "&lt;="&amp;$A115, $L$14:$L$89, "&gt;="&amp;$A116)), SUM(COUNTIFS($J$14:$J$89, G$106, $I$14:$I$89, "&gt; 0", $F$14:$F$89, "&lt;&gt;C", $G$14:$G$89, {"8W1","5W2"}, $G$14:$G$89, {"8W1";"5W2"}, $K$14:$K$89, "&lt;="&amp;$A115, $L$14:$L$89, "&gt;="&amp;$A116)), SUM(COUNTIFS($J$14:$J$89, G$106, $I$14:$I$89, "&gt; 0", $F$14:$F$89, "&lt;&gt;C", $G$14:$G$89, {"8W2","5W2"}, $G$14:$G$89, {"8W2";"5W2"}, $K$14:$K$89, "&lt;="&amp;$A115, $L$14:$L$89, "&gt;="&amp;$A116)), SUM(COUNTIFS($J$14:$J$89, G$106, $I$14:$I$89, "&gt; 0", $F$14:$F$89, "&lt;&gt;C", $G$14:$G$89, {"8W2","5W3"}, $G$14:$G$89, {"8W2";"5W3"}, $K$14:$K$89, "&lt;="&amp;$A115, $L$14:$L$89, "&gt;="&amp;$A116))))</f>
        <v>1</v>
      </c>
      <c r="H115" s="54">
        <f xml:space="preserve"> IF(COUNTIFS($J$14:$J$89, H$106, $I$14:$I$89, "&gt; 0", $F$14:$F$89, "&lt;&gt;C", $K$14:$K$89, "&lt;="&amp;$A115, $L$14:$L$89, "&gt;="&amp;$A116) &lt; 2, COUNTIFS($J$14:$J$89, H$106, $I$14:$I$89, "&gt; 0", $F$14:$F$89, "&lt;&gt;C", $K$14:$K$89, "&lt;="&amp;$A115, $L$14:$L$89, "&gt;="&amp;$A116), MAX(SUM(COUNTIFS($J$14:$J$89, H$106, $I$14:$I$89, "&gt; 0", $F$14:$F$89, "&lt;&gt;C", $G$14:$G$89, {"1"}, $G$14:$G$89, {"1"}, $K$14:$K$89, "&lt;="&amp;$A115, $L$14:$L$89, "&gt;="&amp;$A116)), SUM(COUNTIFS($J$14:$J$89, H$106, $I$14:$I$89, "&gt; 0", $F$14:$F$89, "&lt;&gt;C", $G$14:$G$89, {"1","5W1"}, $G$14:$G$89, {"1";"5W1"}, $K$14:$K$89, "&lt;="&amp;$A115, $L$14:$L$89, "&gt;="&amp;$A116)), SUM(COUNTIFS($J$14:$J$89, H$106, $I$14:$I$89, "&gt; 0", $F$14:$F$89, "&lt;&gt;C", $G$14:$G$89, {"1","5W2"}, $G$14:$G$89, {"1";"5W2"}, $K$14:$K$89, "&lt;="&amp;$A115, $L$14:$L$89, "&gt;="&amp;$A116)), SUM(COUNTIFS($J$14:$J$89, H$106, $I$14:$I$89, "&gt; 0", $F$14:$F$89, "&lt;&gt;C", $G$14:$G$89, {"1","5W3"}, $G$14:$G$89, {"1";"5W3"}, $K$14:$K$89, "&lt;="&amp;$A115, $L$14:$L$89, "&gt;="&amp;$A116)), SUM(COUNTIFS($J$14:$J$89, H$106, $I$14:$I$89, "&gt; 0", $F$14:$F$89, "&lt;&gt;C", $G$14:$G$89, {"1","8W1"}, $G$14:$G$89, {"1";"8W1"}, $K$14:$K$89, "&lt;="&amp;$A115, $L$14:$L$89, "&gt;="&amp;$A116)), SUM(COUNTIFS($J$14:$J$89, H$106, $I$14:$I$89, "&gt; 0", $F$14:$F$89, "&lt;&gt;C", $G$14:$G$89, {"1","8W2"}, $G$14:$G$89, {"1";"8W2"}, $K$14:$K$89, "&lt;="&amp;$A115, $L$14:$L$89, "&gt;="&amp;$A116)), SUM(COUNTIFS($J$14:$J$89, H$106, $I$14:$I$89, "&gt; 0", $F$14:$F$89, "&lt;&gt;C", $G$14:$G$89, {"8W1","5W1"}, $G$14:$G$89, {"8W1";"5W1"}, $K$14:$K$89, "&lt;="&amp;$A115, $L$14:$L$89, "&gt;="&amp;$A116)), SUM(COUNTIFS($J$14:$J$89, H$106, $I$14:$I$89, "&gt; 0", $F$14:$F$89, "&lt;&gt;C", $G$14:$G$89, {"8W1","5W2"}, $G$14:$G$89, {"8W1";"5W2"}, $K$14:$K$89, "&lt;="&amp;$A115, $L$14:$L$89, "&gt;="&amp;$A116)), SUM(COUNTIFS($J$14:$J$89, H$106, $I$14:$I$89, "&gt; 0", $F$14:$F$89, "&lt;&gt;C", $G$14:$G$89, {"8W2","5W2"}, $G$14:$G$89, {"8W2";"5W2"}, $K$14:$K$89, "&lt;="&amp;$A115, $L$14:$L$89, "&gt;="&amp;$A116)), SUM(COUNTIFS($J$14:$J$89, H$106, $I$14:$I$89, "&gt; 0", $F$14:$F$89, "&lt;&gt;C", $G$14:$G$89, {"8W2","5W3"}, $G$14:$G$89, {"8W2";"5W3"}, $K$14:$K$89, "&lt;="&amp;$A115, $L$14:$L$89, "&gt;="&amp;$A116))))</f>
        <v>1</v>
      </c>
      <c r="L115" s="172"/>
      <c r="P115"/>
    </row>
    <row r="116" spans="1:16" ht="14.45" customHeight="1" x14ac:dyDescent="0.25">
      <c r="A116" s="152">
        <f t="shared" si="5"/>
        <v>0.40625000000000017</v>
      </c>
      <c r="B116" s="202" t="str">
        <f t="shared" si="4"/>
        <v>9:45 AM-10:00 AM</v>
      </c>
      <c r="C116" s="54">
        <f xml:space="preserve"> IF(COUNTIFS($J$14:$J$89, C$106, $I$14:$I$89, "&gt; 0", $F$14:$F$89, "&lt;&gt;C", $K$14:$K$89, "&lt;="&amp;$A116, $L$14:$L$89, "&gt;="&amp;$A117) &lt; 2, COUNTIFS($J$14:$J$89, C$106, $I$14:$I$89, "&gt; 0", $F$14:$F$89, "&lt;&gt;C", $K$14:$K$89, "&lt;="&amp;$A116, $L$14:$L$89, "&gt;="&amp;$A117), MAX(SUM(COUNTIFS($J$14:$J$89, C$106, $I$14:$I$89, "&gt; 0", $F$14:$F$89, "&lt;&gt;C", $G$14:$G$89, {"1"}, $G$14:$G$89, {"1"}, $K$14:$K$89, "&lt;="&amp;$A116, $L$14:$L$89, "&gt;="&amp;$A117)), SUM(COUNTIFS($J$14:$J$89, C$106, $I$14:$I$89, "&gt; 0", $F$14:$F$89, "&lt;&gt;C", $G$14:$G$89, {"1","5W1"}, $G$14:$G$89, {"1";"5W1"}, $K$14:$K$89, "&lt;="&amp;$A116, $L$14:$L$89, "&gt;="&amp;$A117)), SUM(COUNTIFS($J$14:$J$89, C$106, $I$14:$I$89, "&gt; 0", $F$14:$F$89, "&lt;&gt;C", $G$14:$G$89, {"1","5W2"}, $G$14:$G$89, {"1";"5W2"}, $K$14:$K$89, "&lt;="&amp;$A116, $L$14:$L$89, "&gt;="&amp;$A117)), SUM(COUNTIFS($J$14:$J$89, C$106, $I$14:$I$89, "&gt; 0", $F$14:$F$89, "&lt;&gt;C", $G$14:$G$89, {"1","5W3"}, $G$14:$G$89, {"1";"5W3"}, $K$14:$K$89, "&lt;="&amp;$A116, $L$14:$L$89, "&gt;="&amp;$A117)), SUM(COUNTIFS($J$14:$J$89, C$106, $I$14:$I$89, "&gt; 0", $F$14:$F$89, "&lt;&gt;C", $G$14:$G$89, {"1","8W1"}, $G$14:$G$89, {"1";"8W1"}, $K$14:$K$89, "&lt;="&amp;$A116, $L$14:$L$89, "&gt;="&amp;$A117)), SUM(COUNTIFS($J$14:$J$89, C$106, $I$14:$I$89, "&gt; 0", $F$14:$F$89, "&lt;&gt;C", $G$14:$G$89, {"1","8W2"}, $G$14:$G$89, {"1";"8W2"}, $K$14:$K$89, "&lt;="&amp;$A116, $L$14:$L$89, "&gt;="&amp;$A117)), SUM(COUNTIFS($J$14:$J$89, C$106, $I$14:$I$89, "&gt; 0", $F$14:$F$89, "&lt;&gt;C", $G$14:$G$89, {"8W1","5W1"}, $G$14:$G$89, {"8W1";"5W1"}, $K$14:$K$89, "&lt;="&amp;$A116, $L$14:$L$89, "&gt;="&amp;$A117)), SUM(COUNTIFS($J$14:$J$89, C$106, $I$14:$I$89, "&gt; 0", $F$14:$F$89, "&lt;&gt;C", $G$14:$G$89, {"8W1","5W2"}, $G$14:$G$89, {"8W1";"5W2"}, $K$14:$K$89, "&lt;="&amp;$A116, $L$14:$L$89, "&gt;="&amp;$A117)), SUM(COUNTIFS($J$14:$J$89, C$106, $I$14:$I$89, "&gt; 0", $F$14:$F$89, "&lt;&gt;C", $G$14:$G$89, {"8W2","5W2"}, $G$14:$G$89, {"8W2";"5W2"}, $K$14:$K$89, "&lt;="&amp;$A116, $L$14:$L$89, "&gt;="&amp;$A117)), SUM(COUNTIFS($J$14:$J$89, C$106, $I$14:$I$89, "&gt; 0", $F$14:$F$89, "&lt;&gt;C", $G$14:$G$89, {"8W2","5W3"}, $G$14:$G$89, {"8W2";"5W3"}, $K$14:$K$89, "&lt;="&amp;$A116, $L$14:$L$89, "&gt;="&amp;$A117))))</f>
        <v>1</v>
      </c>
      <c r="D116" s="54">
        <f xml:space="preserve"> IF(COUNTIFS($J$14:$J$89, D$106, $I$14:$I$89, "&gt; 0", $F$14:$F$89, "&lt;&gt;C", $K$14:$K$89, "&lt;="&amp;$A116, $L$14:$L$89, "&gt;="&amp;$A117) &lt; 2, COUNTIFS($J$14:$J$89, D$106, $I$14:$I$89, "&gt; 0", $F$14:$F$89, "&lt;&gt;C", $K$14:$K$89, "&lt;="&amp;$A116, $L$14:$L$89, "&gt;="&amp;$A117), MAX(SUM(COUNTIFS($J$14:$J$89, D$106, $I$14:$I$89, "&gt; 0", $F$14:$F$89, "&lt;&gt;C", $G$14:$G$89, {"1"}, $G$14:$G$89, {"1"}, $K$14:$K$89, "&lt;="&amp;$A116, $L$14:$L$89, "&gt;="&amp;$A117)), SUM(COUNTIFS($J$14:$J$89, D$106, $I$14:$I$89, "&gt; 0", $F$14:$F$89, "&lt;&gt;C", $G$14:$G$89, {"1","5W1"}, $G$14:$G$89, {"1";"5W1"}, $K$14:$K$89, "&lt;="&amp;$A116, $L$14:$L$89, "&gt;="&amp;$A117)), SUM(COUNTIFS($J$14:$J$89, D$106, $I$14:$I$89, "&gt; 0", $F$14:$F$89, "&lt;&gt;C", $G$14:$G$89, {"1","5W2"}, $G$14:$G$89, {"1";"5W2"}, $K$14:$K$89, "&lt;="&amp;$A116, $L$14:$L$89, "&gt;="&amp;$A117)), SUM(COUNTIFS($J$14:$J$89, D$106, $I$14:$I$89, "&gt; 0", $F$14:$F$89, "&lt;&gt;C", $G$14:$G$89, {"1","5W3"}, $G$14:$G$89, {"1";"5W3"}, $K$14:$K$89, "&lt;="&amp;$A116, $L$14:$L$89, "&gt;="&amp;$A117)), SUM(COUNTIFS($J$14:$J$89, D$106, $I$14:$I$89, "&gt; 0", $F$14:$F$89, "&lt;&gt;C", $G$14:$G$89, {"1","8W1"}, $G$14:$G$89, {"1";"8W1"}, $K$14:$K$89, "&lt;="&amp;$A116, $L$14:$L$89, "&gt;="&amp;$A117)), SUM(COUNTIFS($J$14:$J$89, D$106, $I$14:$I$89, "&gt; 0", $F$14:$F$89, "&lt;&gt;C", $G$14:$G$89, {"1","8W2"}, $G$14:$G$89, {"1";"8W2"}, $K$14:$K$89, "&lt;="&amp;$A116, $L$14:$L$89, "&gt;="&amp;$A117)), SUM(COUNTIFS($J$14:$J$89, D$106, $I$14:$I$89, "&gt; 0", $F$14:$F$89, "&lt;&gt;C", $G$14:$G$89, {"8W1","5W1"}, $G$14:$G$89, {"8W1";"5W1"}, $K$14:$K$89, "&lt;="&amp;$A116, $L$14:$L$89, "&gt;="&amp;$A117)), SUM(COUNTIFS($J$14:$J$89, D$106, $I$14:$I$89, "&gt; 0", $F$14:$F$89, "&lt;&gt;C", $G$14:$G$89, {"8W1","5W2"}, $G$14:$G$89, {"8W1";"5W2"}, $K$14:$K$89, "&lt;="&amp;$A116, $L$14:$L$89, "&gt;="&amp;$A117)), SUM(COUNTIFS($J$14:$J$89, D$106, $I$14:$I$89, "&gt; 0", $F$14:$F$89, "&lt;&gt;C", $G$14:$G$89, {"8W2","5W2"}, $G$14:$G$89, {"8W2";"5W2"}, $K$14:$K$89, "&lt;="&amp;$A116, $L$14:$L$89, "&gt;="&amp;$A117)), SUM(COUNTIFS($J$14:$J$89, D$106, $I$14:$I$89, "&gt; 0", $F$14:$F$89, "&lt;&gt;C", $G$14:$G$89, {"8W2","5W3"}, $G$14:$G$89, {"8W2";"5W3"}, $K$14:$K$89, "&lt;="&amp;$A116, $L$14:$L$89, "&gt;="&amp;$A117))))</f>
        <v>1</v>
      </c>
      <c r="E116" s="54">
        <f xml:space="preserve"> IF(COUNTIFS($J$14:$J$89, E$106, $I$14:$I$89, "&gt; 0", $F$14:$F$89, "&lt;&gt;C", $K$14:$K$89, "&lt;="&amp;$A116, $L$14:$L$89, "&gt;="&amp;$A117) &lt; 2, COUNTIFS($J$14:$J$89, E$106, $I$14:$I$89, "&gt; 0", $F$14:$F$89, "&lt;&gt;C", $K$14:$K$89, "&lt;="&amp;$A116, $L$14:$L$89, "&gt;="&amp;$A117), MAX(SUM(COUNTIFS($J$14:$J$89, E$106, $I$14:$I$89, "&gt; 0", $F$14:$F$89, "&lt;&gt;C", $G$14:$G$89, {"1"}, $G$14:$G$89, {"1"}, $K$14:$K$89, "&lt;="&amp;$A116, $L$14:$L$89, "&gt;="&amp;$A117)), SUM(COUNTIFS($J$14:$J$89, E$106, $I$14:$I$89, "&gt; 0", $F$14:$F$89, "&lt;&gt;C", $G$14:$G$89, {"1","5W1"}, $G$14:$G$89, {"1";"5W1"}, $K$14:$K$89, "&lt;="&amp;$A116, $L$14:$L$89, "&gt;="&amp;$A117)), SUM(COUNTIFS($J$14:$J$89, E$106, $I$14:$I$89, "&gt; 0", $F$14:$F$89, "&lt;&gt;C", $G$14:$G$89, {"1","5W2"}, $G$14:$G$89, {"1";"5W2"}, $K$14:$K$89, "&lt;="&amp;$A116, $L$14:$L$89, "&gt;="&amp;$A117)), SUM(COUNTIFS($J$14:$J$89, E$106, $I$14:$I$89, "&gt; 0", $F$14:$F$89, "&lt;&gt;C", $G$14:$G$89, {"1","5W3"}, $G$14:$G$89, {"1";"5W3"}, $K$14:$K$89, "&lt;="&amp;$A116, $L$14:$L$89, "&gt;="&amp;$A117)), SUM(COUNTIFS($J$14:$J$89, E$106, $I$14:$I$89, "&gt; 0", $F$14:$F$89, "&lt;&gt;C", $G$14:$G$89, {"1","8W1"}, $G$14:$G$89, {"1";"8W1"}, $K$14:$K$89, "&lt;="&amp;$A116, $L$14:$L$89, "&gt;="&amp;$A117)), SUM(COUNTIFS($J$14:$J$89, E$106, $I$14:$I$89, "&gt; 0", $F$14:$F$89, "&lt;&gt;C", $G$14:$G$89, {"1","8W2"}, $G$14:$G$89, {"1";"8W2"}, $K$14:$K$89, "&lt;="&amp;$A116, $L$14:$L$89, "&gt;="&amp;$A117)), SUM(COUNTIFS($J$14:$J$89, E$106, $I$14:$I$89, "&gt; 0", $F$14:$F$89, "&lt;&gt;C", $G$14:$G$89, {"8W1","5W1"}, $G$14:$G$89, {"8W1";"5W1"}, $K$14:$K$89, "&lt;="&amp;$A116, $L$14:$L$89, "&gt;="&amp;$A117)), SUM(COUNTIFS($J$14:$J$89, E$106, $I$14:$I$89, "&gt; 0", $F$14:$F$89, "&lt;&gt;C", $G$14:$G$89, {"8W1","5W2"}, $G$14:$G$89, {"8W1";"5W2"}, $K$14:$K$89, "&lt;="&amp;$A116, $L$14:$L$89, "&gt;="&amp;$A117)), SUM(COUNTIFS($J$14:$J$89, E$106, $I$14:$I$89, "&gt; 0", $F$14:$F$89, "&lt;&gt;C", $G$14:$G$89, {"8W2","5W2"}, $G$14:$G$89, {"8W2";"5W2"}, $K$14:$K$89, "&lt;="&amp;$A116, $L$14:$L$89, "&gt;="&amp;$A117)), SUM(COUNTIFS($J$14:$J$89, E$106, $I$14:$I$89, "&gt; 0", $F$14:$F$89, "&lt;&gt;C", $G$14:$G$89, {"8W2","5W3"}, $G$14:$G$89, {"8W2";"5W3"}, $K$14:$K$89, "&lt;="&amp;$A116, $L$14:$L$89, "&gt;="&amp;$A117))))</f>
        <v>1</v>
      </c>
      <c r="F116" s="54">
        <f xml:space="preserve"> IF(COUNTIFS($J$14:$J$89, F$106, $I$14:$I$89, "&gt; 0", $F$14:$F$89, "&lt;&gt;C", $K$14:$K$89, "&lt;="&amp;$A116, $L$14:$L$89, "&gt;="&amp;$A117) &lt; 2, COUNTIFS($J$14:$J$89, F$106, $I$14:$I$89, "&gt; 0", $F$14:$F$89, "&lt;&gt;C", $K$14:$K$89, "&lt;="&amp;$A116, $L$14:$L$89, "&gt;="&amp;$A117), MAX(SUM(COUNTIFS($J$14:$J$89, F$106, $I$14:$I$89, "&gt; 0", $F$14:$F$89, "&lt;&gt;C", $G$14:$G$89, {"1"}, $G$14:$G$89, {"1"}, $K$14:$K$89, "&lt;="&amp;$A116, $L$14:$L$89, "&gt;="&amp;$A117)), SUM(COUNTIFS($J$14:$J$89, F$106, $I$14:$I$89, "&gt; 0", $F$14:$F$89, "&lt;&gt;C", $G$14:$G$89, {"1","5W1"}, $G$14:$G$89, {"1";"5W1"}, $K$14:$K$89, "&lt;="&amp;$A116, $L$14:$L$89, "&gt;="&amp;$A117)), SUM(COUNTIFS($J$14:$J$89, F$106, $I$14:$I$89, "&gt; 0", $F$14:$F$89, "&lt;&gt;C", $G$14:$G$89, {"1","5W2"}, $G$14:$G$89, {"1";"5W2"}, $K$14:$K$89, "&lt;="&amp;$A116, $L$14:$L$89, "&gt;="&amp;$A117)), SUM(COUNTIFS($J$14:$J$89, F$106, $I$14:$I$89, "&gt; 0", $F$14:$F$89, "&lt;&gt;C", $G$14:$G$89, {"1","5W3"}, $G$14:$G$89, {"1";"5W3"}, $K$14:$K$89, "&lt;="&amp;$A116, $L$14:$L$89, "&gt;="&amp;$A117)), SUM(COUNTIFS($J$14:$J$89, F$106, $I$14:$I$89, "&gt; 0", $F$14:$F$89, "&lt;&gt;C", $G$14:$G$89, {"1","8W1"}, $G$14:$G$89, {"1";"8W1"}, $K$14:$K$89, "&lt;="&amp;$A116, $L$14:$L$89, "&gt;="&amp;$A117)), SUM(COUNTIFS($J$14:$J$89, F$106, $I$14:$I$89, "&gt; 0", $F$14:$F$89, "&lt;&gt;C", $G$14:$G$89, {"1","8W2"}, $G$14:$G$89, {"1";"8W2"}, $K$14:$K$89, "&lt;="&amp;$A116, $L$14:$L$89, "&gt;="&amp;$A117)), SUM(COUNTIFS($J$14:$J$89, F$106, $I$14:$I$89, "&gt; 0", $F$14:$F$89, "&lt;&gt;C", $G$14:$G$89, {"8W1","5W1"}, $G$14:$G$89, {"8W1";"5W1"}, $K$14:$K$89, "&lt;="&amp;$A116, $L$14:$L$89, "&gt;="&amp;$A117)), SUM(COUNTIFS($J$14:$J$89, F$106, $I$14:$I$89, "&gt; 0", $F$14:$F$89, "&lt;&gt;C", $G$14:$G$89, {"8W1","5W2"}, $G$14:$G$89, {"8W1";"5W2"}, $K$14:$K$89, "&lt;="&amp;$A116, $L$14:$L$89, "&gt;="&amp;$A117)), SUM(COUNTIFS($J$14:$J$89, F$106, $I$14:$I$89, "&gt; 0", $F$14:$F$89, "&lt;&gt;C", $G$14:$G$89, {"8W2","5W2"}, $G$14:$G$89, {"8W2";"5W2"}, $K$14:$K$89, "&lt;="&amp;$A116, $L$14:$L$89, "&gt;="&amp;$A117)), SUM(COUNTIFS($J$14:$J$89, F$106, $I$14:$I$89, "&gt; 0", $F$14:$F$89, "&lt;&gt;C", $G$14:$G$89, {"8W2","5W3"}, $G$14:$G$89, {"8W2";"5W3"}, $K$14:$K$89, "&lt;="&amp;$A116, $L$14:$L$89, "&gt;="&amp;$A117))))</f>
        <v>1</v>
      </c>
      <c r="G116" s="54">
        <f xml:space="preserve"> IF(COUNTIFS($J$14:$J$89, G$106, $I$14:$I$89, "&gt; 0", $F$14:$F$89, "&lt;&gt;C", $K$14:$K$89, "&lt;="&amp;$A116, $L$14:$L$89, "&gt;="&amp;$A117) &lt; 2, COUNTIFS($J$14:$J$89, G$106, $I$14:$I$89, "&gt; 0", $F$14:$F$89, "&lt;&gt;C", $K$14:$K$89, "&lt;="&amp;$A116, $L$14:$L$89, "&gt;="&amp;$A117), MAX(SUM(COUNTIFS($J$14:$J$89, G$106, $I$14:$I$89, "&gt; 0", $F$14:$F$89, "&lt;&gt;C", $G$14:$G$89, {"1"}, $G$14:$G$89, {"1"}, $K$14:$K$89, "&lt;="&amp;$A116, $L$14:$L$89, "&gt;="&amp;$A117)), SUM(COUNTIFS($J$14:$J$89, G$106, $I$14:$I$89, "&gt; 0", $F$14:$F$89, "&lt;&gt;C", $G$14:$G$89, {"1","5W1"}, $G$14:$G$89, {"1";"5W1"}, $K$14:$K$89, "&lt;="&amp;$A116, $L$14:$L$89, "&gt;="&amp;$A117)), SUM(COUNTIFS($J$14:$J$89, G$106, $I$14:$I$89, "&gt; 0", $F$14:$F$89, "&lt;&gt;C", $G$14:$G$89, {"1","5W2"}, $G$14:$G$89, {"1";"5W2"}, $K$14:$K$89, "&lt;="&amp;$A116, $L$14:$L$89, "&gt;="&amp;$A117)), SUM(COUNTIFS($J$14:$J$89, G$106, $I$14:$I$89, "&gt; 0", $F$14:$F$89, "&lt;&gt;C", $G$14:$G$89, {"1","5W3"}, $G$14:$G$89, {"1";"5W3"}, $K$14:$K$89, "&lt;="&amp;$A116, $L$14:$L$89, "&gt;="&amp;$A117)), SUM(COUNTIFS($J$14:$J$89, G$106, $I$14:$I$89, "&gt; 0", $F$14:$F$89, "&lt;&gt;C", $G$14:$G$89, {"1","8W1"}, $G$14:$G$89, {"1";"8W1"}, $K$14:$K$89, "&lt;="&amp;$A116, $L$14:$L$89, "&gt;="&amp;$A117)), SUM(COUNTIFS($J$14:$J$89, G$106, $I$14:$I$89, "&gt; 0", $F$14:$F$89, "&lt;&gt;C", $G$14:$G$89, {"1","8W2"}, $G$14:$G$89, {"1";"8W2"}, $K$14:$K$89, "&lt;="&amp;$A116, $L$14:$L$89, "&gt;="&amp;$A117)), SUM(COUNTIFS($J$14:$J$89, G$106, $I$14:$I$89, "&gt; 0", $F$14:$F$89, "&lt;&gt;C", $G$14:$G$89, {"8W1","5W1"}, $G$14:$G$89, {"8W1";"5W1"}, $K$14:$K$89, "&lt;="&amp;$A116, $L$14:$L$89, "&gt;="&amp;$A117)), SUM(COUNTIFS($J$14:$J$89, G$106, $I$14:$I$89, "&gt; 0", $F$14:$F$89, "&lt;&gt;C", $G$14:$G$89, {"8W1","5W2"}, $G$14:$G$89, {"8W1";"5W2"}, $K$14:$K$89, "&lt;="&amp;$A116, $L$14:$L$89, "&gt;="&amp;$A117)), SUM(COUNTIFS($J$14:$J$89, G$106, $I$14:$I$89, "&gt; 0", $F$14:$F$89, "&lt;&gt;C", $G$14:$G$89, {"8W2","5W2"}, $G$14:$G$89, {"8W2";"5W2"}, $K$14:$K$89, "&lt;="&amp;$A116, $L$14:$L$89, "&gt;="&amp;$A117)), SUM(COUNTIFS($J$14:$J$89, G$106, $I$14:$I$89, "&gt; 0", $F$14:$F$89, "&lt;&gt;C", $G$14:$G$89, {"8W2","5W3"}, $G$14:$G$89, {"8W2";"5W3"}, $K$14:$K$89, "&lt;="&amp;$A116, $L$14:$L$89, "&gt;="&amp;$A117))))</f>
        <v>1</v>
      </c>
      <c r="H116" s="54">
        <f xml:space="preserve"> IF(COUNTIFS($J$14:$J$89, H$106, $I$14:$I$89, "&gt; 0", $F$14:$F$89, "&lt;&gt;C", $K$14:$K$89, "&lt;="&amp;$A116, $L$14:$L$89, "&gt;="&amp;$A117) &lt; 2, COUNTIFS($J$14:$J$89, H$106, $I$14:$I$89, "&gt; 0", $F$14:$F$89, "&lt;&gt;C", $K$14:$K$89, "&lt;="&amp;$A116, $L$14:$L$89, "&gt;="&amp;$A117), MAX(SUM(COUNTIFS($J$14:$J$89, H$106, $I$14:$I$89, "&gt; 0", $F$14:$F$89, "&lt;&gt;C", $G$14:$G$89, {"1"}, $G$14:$G$89, {"1"}, $K$14:$K$89, "&lt;="&amp;$A116, $L$14:$L$89, "&gt;="&amp;$A117)), SUM(COUNTIFS($J$14:$J$89, H$106, $I$14:$I$89, "&gt; 0", $F$14:$F$89, "&lt;&gt;C", $G$14:$G$89, {"1","5W1"}, $G$14:$G$89, {"1";"5W1"}, $K$14:$K$89, "&lt;="&amp;$A116, $L$14:$L$89, "&gt;="&amp;$A117)), SUM(COUNTIFS($J$14:$J$89, H$106, $I$14:$I$89, "&gt; 0", $F$14:$F$89, "&lt;&gt;C", $G$14:$G$89, {"1","5W2"}, $G$14:$G$89, {"1";"5W2"}, $K$14:$K$89, "&lt;="&amp;$A116, $L$14:$L$89, "&gt;="&amp;$A117)), SUM(COUNTIFS($J$14:$J$89, H$106, $I$14:$I$89, "&gt; 0", $F$14:$F$89, "&lt;&gt;C", $G$14:$G$89, {"1","5W3"}, $G$14:$G$89, {"1";"5W3"}, $K$14:$K$89, "&lt;="&amp;$A116, $L$14:$L$89, "&gt;="&amp;$A117)), SUM(COUNTIFS($J$14:$J$89, H$106, $I$14:$I$89, "&gt; 0", $F$14:$F$89, "&lt;&gt;C", $G$14:$G$89, {"1","8W1"}, $G$14:$G$89, {"1";"8W1"}, $K$14:$K$89, "&lt;="&amp;$A116, $L$14:$L$89, "&gt;="&amp;$A117)), SUM(COUNTIFS($J$14:$J$89, H$106, $I$14:$I$89, "&gt; 0", $F$14:$F$89, "&lt;&gt;C", $G$14:$G$89, {"1","8W2"}, $G$14:$G$89, {"1";"8W2"}, $K$14:$K$89, "&lt;="&amp;$A116, $L$14:$L$89, "&gt;="&amp;$A117)), SUM(COUNTIFS($J$14:$J$89, H$106, $I$14:$I$89, "&gt; 0", $F$14:$F$89, "&lt;&gt;C", $G$14:$G$89, {"8W1","5W1"}, $G$14:$G$89, {"8W1";"5W1"}, $K$14:$K$89, "&lt;="&amp;$A116, $L$14:$L$89, "&gt;="&amp;$A117)), SUM(COUNTIFS($J$14:$J$89, H$106, $I$14:$I$89, "&gt; 0", $F$14:$F$89, "&lt;&gt;C", $G$14:$G$89, {"8W1","5W2"}, $G$14:$G$89, {"8W1";"5W2"}, $K$14:$K$89, "&lt;="&amp;$A116, $L$14:$L$89, "&gt;="&amp;$A117)), SUM(COUNTIFS($J$14:$J$89, H$106, $I$14:$I$89, "&gt; 0", $F$14:$F$89, "&lt;&gt;C", $G$14:$G$89, {"8W2","5W2"}, $G$14:$G$89, {"8W2";"5W2"}, $K$14:$K$89, "&lt;="&amp;$A116, $L$14:$L$89, "&gt;="&amp;$A117)), SUM(COUNTIFS($J$14:$J$89, H$106, $I$14:$I$89, "&gt; 0", $F$14:$F$89, "&lt;&gt;C", $G$14:$G$89, {"8W2","5W3"}, $G$14:$G$89, {"8W2";"5W3"}, $K$14:$K$89, "&lt;="&amp;$A116, $L$14:$L$89, "&gt;="&amp;$A117))))</f>
        <v>1</v>
      </c>
      <c r="P116"/>
    </row>
    <row r="117" spans="1:16" ht="14.45" customHeight="1" x14ac:dyDescent="0.25">
      <c r="A117" s="152">
        <f t="shared" si="5"/>
        <v>0.41666666666666685</v>
      </c>
      <c r="B117" s="202" t="str">
        <f t="shared" si="4"/>
        <v>10:00 AM-10:15 AM</v>
      </c>
      <c r="C117" s="54">
        <f xml:space="preserve"> IF(COUNTIFS($J$14:$J$89, C$106, $I$14:$I$89, "&gt; 0", $F$14:$F$89, "&lt;&gt;C", $K$14:$K$89, "&lt;="&amp;$A117, $L$14:$L$89, "&gt;="&amp;$A118) &lt; 2, COUNTIFS($J$14:$J$89, C$106, $I$14:$I$89, "&gt; 0", $F$14:$F$89, "&lt;&gt;C", $K$14:$K$89, "&lt;="&amp;$A117, $L$14:$L$89, "&gt;="&amp;$A118), MAX(SUM(COUNTIFS($J$14:$J$89, C$106, $I$14:$I$89, "&gt; 0", $F$14:$F$89, "&lt;&gt;C", $G$14:$G$89, {"1"}, $G$14:$G$89, {"1"}, $K$14:$K$89, "&lt;="&amp;$A117, $L$14:$L$89, "&gt;="&amp;$A118)), SUM(COUNTIFS($J$14:$J$89, C$106, $I$14:$I$89, "&gt; 0", $F$14:$F$89, "&lt;&gt;C", $G$14:$G$89, {"1","5W1"}, $G$14:$G$89, {"1";"5W1"}, $K$14:$K$89, "&lt;="&amp;$A117, $L$14:$L$89, "&gt;="&amp;$A118)), SUM(COUNTIFS($J$14:$J$89, C$106, $I$14:$I$89, "&gt; 0", $F$14:$F$89, "&lt;&gt;C", $G$14:$G$89, {"1","5W2"}, $G$14:$G$89, {"1";"5W2"}, $K$14:$K$89, "&lt;="&amp;$A117, $L$14:$L$89, "&gt;="&amp;$A118)), SUM(COUNTIFS($J$14:$J$89, C$106, $I$14:$I$89, "&gt; 0", $F$14:$F$89, "&lt;&gt;C", $G$14:$G$89, {"1","5W3"}, $G$14:$G$89, {"1";"5W3"}, $K$14:$K$89, "&lt;="&amp;$A117, $L$14:$L$89, "&gt;="&amp;$A118)), SUM(COUNTIFS($J$14:$J$89, C$106, $I$14:$I$89, "&gt; 0", $F$14:$F$89, "&lt;&gt;C", $G$14:$G$89, {"1","8W1"}, $G$14:$G$89, {"1";"8W1"}, $K$14:$K$89, "&lt;="&amp;$A117, $L$14:$L$89, "&gt;="&amp;$A118)), SUM(COUNTIFS($J$14:$J$89, C$106, $I$14:$I$89, "&gt; 0", $F$14:$F$89, "&lt;&gt;C", $G$14:$G$89, {"1","8W2"}, $G$14:$G$89, {"1";"8W2"}, $K$14:$K$89, "&lt;="&amp;$A117, $L$14:$L$89, "&gt;="&amp;$A118)), SUM(COUNTIFS($J$14:$J$89, C$106, $I$14:$I$89, "&gt; 0", $F$14:$F$89, "&lt;&gt;C", $G$14:$G$89, {"8W1","5W1"}, $G$14:$G$89, {"8W1";"5W1"}, $K$14:$K$89, "&lt;="&amp;$A117, $L$14:$L$89, "&gt;="&amp;$A118)), SUM(COUNTIFS($J$14:$J$89, C$106, $I$14:$I$89, "&gt; 0", $F$14:$F$89, "&lt;&gt;C", $G$14:$G$89, {"8W1","5W2"}, $G$14:$G$89, {"8W1";"5W2"}, $K$14:$K$89, "&lt;="&amp;$A117, $L$14:$L$89, "&gt;="&amp;$A118)), SUM(COUNTIFS($J$14:$J$89, C$106, $I$14:$I$89, "&gt; 0", $F$14:$F$89, "&lt;&gt;C", $G$14:$G$89, {"8W2","5W2"}, $G$14:$G$89, {"8W2";"5W2"}, $K$14:$K$89, "&lt;="&amp;$A117, $L$14:$L$89, "&gt;="&amp;$A118)), SUM(COUNTIFS($J$14:$J$89, C$106, $I$14:$I$89, "&gt; 0", $F$14:$F$89, "&lt;&gt;C", $G$14:$G$89, {"8W2","5W3"}, $G$14:$G$89, {"8W2";"5W3"}, $K$14:$K$89, "&lt;="&amp;$A117, $L$14:$L$89, "&gt;="&amp;$A118))))</f>
        <v>1</v>
      </c>
      <c r="D117" s="54">
        <f xml:space="preserve"> IF(COUNTIFS($J$14:$J$89, D$106, $I$14:$I$89, "&gt; 0", $F$14:$F$89, "&lt;&gt;C", $K$14:$K$89, "&lt;="&amp;$A117, $L$14:$L$89, "&gt;="&amp;$A118) &lt; 2, COUNTIFS($J$14:$J$89, D$106, $I$14:$I$89, "&gt; 0", $F$14:$F$89, "&lt;&gt;C", $K$14:$K$89, "&lt;="&amp;$A117, $L$14:$L$89, "&gt;="&amp;$A118), MAX(SUM(COUNTIFS($J$14:$J$89, D$106, $I$14:$I$89, "&gt; 0", $F$14:$F$89, "&lt;&gt;C", $G$14:$G$89, {"1"}, $G$14:$G$89, {"1"}, $K$14:$K$89, "&lt;="&amp;$A117, $L$14:$L$89, "&gt;="&amp;$A118)), SUM(COUNTIFS($J$14:$J$89, D$106, $I$14:$I$89, "&gt; 0", $F$14:$F$89, "&lt;&gt;C", $G$14:$G$89, {"1","5W1"}, $G$14:$G$89, {"1";"5W1"}, $K$14:$K$89, "&lt;="&amp;$A117, $L$14:$L$89, "&gt;="&amp;$A118)), SUM(COUNTIFS($J$14:$J$89, D$106, $I$14:$I$89, "&gt; 0", $F$14:$F$89, "&lt;&gt;C", $G$14:$G$89, {"1","5W2"}, $G$14:$G$89, {"1";"5W2"}, $K$14:$K$89, "&lt;="&amp;$A117, $L$14:$L$89, "&gt;="&amp;$A118)), SUM(COUNTIFS($J$14:$J$89, D$106, $I$14:$I$89, "&gt; 0", $F$14:$F$89, "&lt;&gt;C", $G$14:$G$89, {"1","5W3"}, $G$14:$G$89, {"1";"5W3"}, $K$14:$K$89, "&lt;="&amp;$A117, $L$14:$L$89, "&gt;="&amp;$A118)), SUM(COUNTIFS($J$14:$J$89, D$106, $I$14:$I$89, "&gt; 0", $F$14:$F$89, "&lt;&gt;C", $G$14:$G$89, {"1","8W1"}, $G$14:$G$89, {"1";"8W1"}, $K$14:$K$89, "&lt;="&amp;$A117, $L$14:$L$89, "&gt;="&amp;$A118)), SUM(COUNTIFS($J$14:$J$89, D$106, $I$14:$I$89, "&gt; 0", $F$14:$F$89, "&lt;&gt;C", $G$14:$G$89, {"1","8W2"}, $G$14:$G$89, {"1";"8W2"}, $K$14:$K$89, "&lt;="&amp;$A117, $L$14:$L$89, "&gt;="&amp;$A118)), SUM(COUNTIFS($J$14:$J$89, D$106, $I$14:$I$89, "&gt; 0", $F$14:$F$89, "&lt;&gt;C", $G$14:$G$89, {"8W1","5W1"}, $G$14:$G$89, {"8W1";"5W1"}, $K$14:$K$89, "&lt;="&amp;$A117, $L$14:$L$89, "&gt;="&amp;$A118)), SUM(COUNTIFS($J$14:$J$89, D$106, $I$14:$I$89, "&gt; 0", $F$14:$F$89, "&lt;&gt;C", $G$14:$G$89, {"8W1","5W2"}, $G$14:$G$89, {"8W1";"5W2"}, $K$14:$K$89, "&lt;="&amp;$A117, $L$14:$L$89, "&gt;="&amp;$A118)), SUM(COUNTIFS($J$14:$J$89, D$106, $I$14:$I$89, "&gt; 0", $F$14:$F$89, "&lt;&gt;C", $G$14:$G$89, {"8W2","5W2"}, $G$14:$G$89, {"8W2";"5W2"}, $K$14:$K$89, "&lt;="&amp;$A117, $L$14:$L$89, "&gt;="&amp;$A118)), SUM(COUNTIFS($J$14:$J$89, D$106, $I$14:$I$89, "&gt; 0", $F$14:$F$89, "&lt;&gt;C", $G$14:$G$89, {"8W2","5W3"}, $G$14:$G$89, {"8W2";"5W3"}, $K$14:$K$89, "&lt;="&amp;$A117, $L$14:$L$89, "&gt;="&amp;$A118))))</f>
        <v>0</v>
      </c>
      <c r="E117" s="54">
        <f xml:space="preserve"> IF(COUNTIFS($J$14:$J$89, E$106, $I$14:$I$89, "&gt; 0", $F$14:$F$89, "&lt;&gt;C", $K$14:$K$89, "&lt;="&amp;$A117, $L$14:$L$89, "&gt;="&amp;$A118) &lt; 2, COUNTIFS($J$14:$J$89, E$106, $I$14:$I$89, "&gt; 0", $F$14:$F$89, "&lt;&gt;C", $K$14:$K$89, "&lt;="&amp;$A117, $L$14:$L$89, "&gt;="&amp;$A118), MAX(SUM(COUNTIFS($J$14:$J$89, E$106, $I$14:$I$89, "&gt; 0", $F$14:$F$89, "&lt;&gt;C", $G$14:$G$89, {"1"}, $G$14:$G$89, {"1"}, $K$14:$K$89, "&lt;="&amp;$A117, $L$14:$L$89, "&gt;="&amp;$A118)), SUM(COUNTIFS($J$14:$J$89, E$106, $I$14:$I$89, "&gt; 0", $F$14:$F$89, "&lt;&gt;C", $G$14:$G$89, {"1","5W1"}, $G$14:$G$89, {"1";"5W1"}, $K$14:$K$89, "&lt;="&amp;$A117, $L$14:$L$89, "&gt;="&amp;$A118)), SUM(COUNTIFS($J$14:$J$89, E$106, $I$14:$I$89, "&gt; 0", $F$14:$F$89, "&lt;&gt;C", $G$14:$G$89, {"1","5W2"}, $G$14:$G$89, {"1";"5W2"}, $K$14:$K$89, "&lt;="&amp;$A117, $L$14:$L$89, "&gt;="&amp;$A118)), SUM(COUNTIFS($J$14:$J$89, E$106, $I$14:$I$89, "&gt; 0", $F$14:$F$89, "&lt;&gt;C", $G$14:$G$89, {"1","5W3"}, $G$14:$G$89, {"1";"5W3"}, $K$14:$K$89, "&lt;="&amp;$A117, $L$14:$L$89, "&gt;="&amp;$A118)), SUM(COUNTIFS($J$14:$J$89, E$106, $I$14:$I$89, "&gt; 0", $F$14:$F$89, "&lt;&gt;C", $G$14:$G$89, {"1","8W1"}, $G$14:$G$89, {"1";"8W1"}, $K$14:$K$89, "&lt;="&amp;$A117, $L$14:$L$89, "&gt;="&amp;$A118)), SUM(COUNTIFS($J$14:$J$89, E$106, $I$14:$I$89, "&gt; 0", $F$14:$F$89, "&lt;&gt;C", $G$14:$G$89, {"1","8W2"}, $G$14:$G$89, {"1";"8W2"}, $K$14:$K$89, "&lt;="&amp;$A117, $L$14:$L$89, "&gt;="&amp;$A118)), SUM(COUNTIFS($J$14:$J$89, E$106, $I$14:$I$89, "&gt; 0", $F$14:$F$89, "&lt;&gt;C", $G$14:$G$89, {"8W1","5W1"}, $G$14:$G$89, {"8W1";"5W1"}, $K$14:$K$89, "&lt;="&amp;$A117, $L$14:$L$89, "&gt;="&amp;$A118)), SUM(COUNTIFS($J$14:$J$89, E$106, $I$14:$I$89, "&gt; 0", $F$14:$F$89, "&lt;&gt;C", $G$14:$G$89, {"8W1","5W2"}, $G$14:$G$89, {"8W1";"5W2"}, $K$14:$K$89, "&lt;="&amp;$A117, $L$14:$L$89, "&gt;="&amp;$A118)), SUM(COUNTIFS($J$14:$J$89, E$106, $I$14:$I$89, "&gt; 0", $F$14:$F$89, "&lt;&gt;C", $G$14:$G$89, {"8W2","5W2"}, $G$14:$G$89, {"8W2";"5W2"}, $K$14:$K$89, "&lt;="&amp;$A117, $L$14:$L$89, "&gt;="&amp;$A118)), SUM(COUNTIFS($J$14:$J$89, E$106, $I$14:$I$89, "&gt; 0", $F$14:$F$89, "&lt;&gt;C", $G$14:$G$89, {"8W2","5W3"}, $G$14:$G$89, {"8W2";"5W3"}, $K$14:$K$89, "&lt;="&amp;$A117, $L$14:$L$89, "&gt;="&amp;$A118))))</f>
        <v>1</v>
      </c>
      <c r="F117" s="54">
        <f xml:space="preserve"> IF(COUNTIFS($J$14:$J$89, F$106, $I$14:$I$89, "&gt; 0", $F$14:$F$89, "&lt;&gt;C", $K$14:$K$89, "&lt;="&amp;$A117, $L$14:$L$89, "&gt;="&amp;$A118) &lt; 2, COUNTIFS($J$14:$J$89, F$106, $I$14:$I$89, "&gt; 0", $F$14:$F$89, "&lt;&gt;C", $K$14:$K$89, "&lt;="&amp;$A117, $L$14:$L$89, "&gt;="&amp;$A118), MAX(SUM(COUNTIFS($J$14:$J$89, F$106, $I$14:$I$89, "&gt; 0", $F$14:$F$89, "&lt;&gt;C", $G$14:$G$89, {"1"}, $G$14:$G$89, {"1"}, $K$14:$K$89, "&lt;="&amp;$A117, $L$14:$L$89, "&gt;="&amp;$A118)), SUM(COUNTIFS($J$14:$J$89, F$106, $I$14:$I$89, "&gt; 0", $F$14:$F$89, "&lt;&gt;C", $G$14:$G$89, {"1","5W1"}, $G$14:$G$89, {"1";"5W1"}, $K$14:$K$89, "&lt;="&amp;$A117, $L$14:$L$89, "&gt;="&amp;$A118)), SUM(COUNTIFS($J$14:$J$89, F$106, $I$14:$I$89, "&gt; 0", $F$14:$F$89, "&lt;&gt;C", $G$14:$G$89, {"1","5W2"}, $G$14:$G$89, {"1";"5W2"}, $K$14:$K$89, "&lt;="&amp;$A117, $L$14:$L$89, "&gt;="&amp;$A118)), SUM(COUNTIFS($J$14:$J$89, F$106, $I$14:$I$89, "&gt; 0", $F$14:$F$89, "&lt;&gt;C", $G$14:$G$89, {"1","5W3"}, $G$14:$G$89, {"1";"5W3"}, $K$14:$K$89, "&lt;="&amp;$A117, $L$14:$L$89, "&gt;="&amp;$A118)), SUM(COUNTIFS($J$14:$J$89, F$106, $I$14:$I$89, "&gt; 0", $F$14:$F$89, "&lt;&gt;C", $G$14:$G$89, {"1","8W1"}, $G$14:$G$89, {"1";"8W1"}, $K$14:$K$89, "&lt;="&amp;$A117, $L$14:$L$89, "&gt;="&amp;$A118)), SUM(COUNTIFS($J$14:$J$89, F$106, $I$14:$I$89, "&gt; 0", $F$14:$F$89, "&lt;&gt;C", $G$14:$G$89, {"1","8W2"}, $G$14:$G$89, {"1";"8W2"}, $K$14:$K$89, "&lt;="&amp;$A117, $L$14:$L$89, "&gt;="&amp;$A118)), SUM(COUNTIFS($J$14:$J$89, F$106, $I$14:$I$89, "&gt; 0", $F$14:$F$89, "&lt;&gt;C", $G$14:$G$89, {"8W1","5W1"}, $G$14:$G$89, {"8W1";"5W1"}, $K$14:$K$89, "&lt;="&amp;$A117, $L$14:$L$89, "&gt;="&amp;$A118)), SUM(COUNTIFS($J$14:$J$89, F$106, $I$14:$I$89, "&gt; 0", $F$14:$F$89, "&lt;&gt;C", $G$14:$G$89, {"8W1","5W2"}, $G$14:$G$89, {"8W1";"5W2"}, $K$14:$K$89, "&lt;="&amp;$A117, $L$14:$L$89, "&gt;="&amp;$A118)), SUM(COUNTIFS($J$14:$J$89, F$106, $I$14:$I$89, "&gt; 0", $F$14:$F$89, "&lt;&gt;C", $G$14:$G$89, {"8W2","5W2"}, $G$14:$G$89, {"8W2";"5W2"}, $K$14:$K$89, "&lt;="&amp;$A117, $L$14:$L$89, "&gt;="&amp;$A118)), SUM(COUNTIFS($J$14:$J$89, F$106, $I$14:$I$89, "&gt; 0", $F$14:$F$89, "&lt;&gt;C", $G$14:$G$89, {"8W2","5W3"}, $G$14:$G$89, {"8W2";"5W3"}, $K$14:$K$89, "&lt;="&amp;$A117, $L$14:$L$89, "&gt;="&amp;$A118))))</f>
        <v>0</v>
      </c>
      <c r="G117" s="54">
        <f xml:space="preserve"> IF(COUNTIFS($J$14:$J$89, G$106, $I$14:$I$89, "&gt; 0", $F$14:$F$89, "&lt;&gt;C", $K$14:$K$89, "&lt;="&amp;$A117, $L$14:$L$89, "&gt;="&amp;$A118) &lt; 2, COUNTIFS($J$14:$J$89, G$106, $I$14:$I$89, "&gt; 0", $F$14:$F$89, "&lt;&gt;C", $K$14:$K$89, "&lt;="&amp;$A117, $L$14:$L$89, "&gt;="&amp;$A118), MAX(SUM(COUNTIFS($J$14:$J$89, G$106, $I$14:$I$89, "&gt; 0", $F$14:$F$89, "&lt;&gt;C", $G$14:$G$89, {"1"}, $G$14:$G$89, {"1"}, $K$14:$K$89, "&lt;="&amp;$A117, $L$14:$L$89, "&gt;="&amp;$A118)), SUM(COUNTIFS($J$14:$J$89, G$106, $I$14:$I$89, "&gt; 0", $F$14:$F$89, "&lt;&gt;C", $G$14:$G$89, {"1","5W1"}, $G$14:$G$89, {"1";"5W1"}, $K$14:$K$89, "&lt;="&amp;$A117, $L$14:$L$89, "&gt;="&amp;$A118)), SUM(COUNTIFS($J$14:$J$89, G$106, $I$14:$I$89, "&gt; 0", $F$14:$F$89, "&lt;&gt;C", $G$14:$G$89, {"1","5W2"}, $G$14:$G$89, {"1";"5W2"}, $K$14:$K$89, "&lt;="&amp;$A117, $L$14:$L$89, "&gt;="&amp;$A118)), SUM(COUNTIFS($J$14:$J$89, G$106, $I$14:$I$89, "&gt; 0", $F$14:$F$89, "&lt;&gt;C", $G$14:$G$89, {"1","5W3"}, $G$14:$G$89, {"1";"5W3"}, $K$14:$K$89, "&lt;="&amp;$A117, $L$14:$L$89, "&gt;="&amp;$A118)), SUM(COUNTIFS($J$14:$J$89, G$106, $I$14:$I$89, "&gt; 0", $F$14:$F$89, "&lt;&gt;C", $G$14:$G$89, {"1","8W1"}, $G$14:$G$89, {"1";"8W1"}, $K$14:$K$89, "&lt;="&amp;$A117, $L$14:$L$89, "&gt;="&amp;$A118)), SUM(COUNTIFS($J$14:$J$89, G$106, $I$14:$I$89, "&gt; 0", $F$14:$F$89, "&lt;&gt;C", $G$14:$G$89, {"1","8W2"}, $G$14:$G$89, {"1";"8W2"}, $K$14:$K$89, "&lt;="&amp;$A117, $L$14:$L$89, "&gt;="&amp;$A118)), SUM(COUNTIFS($J$14:$J$89, G$106, $I$14:$I$89, "&gt; 0", $F$14:$F$89, "&lt;&gt;C", $G$14:$G$89, {"8W1","5W1"}, $G$14:$G$89, {"8W1";"5W1"}, $K$14:$K$89, "&lt;="&amp;$A117, $L$14:$L$89, "&gt;="&amp;$A118)), SUM(COUNTIFS($J$14:$J$89, G$106, $I$14:$I$89, "&gt; 0", $F$14:$F$89, "&lt;&gt;C", $G$14:$G$89, {"8W1","5W2"}, $G$14:$G$89, {"8W1";"5W2"}, $K$14:$K$89, "&lt;="&amp;$A117, $L$14:$L$89, "&gt;="&amp;$A118)), SUM(COUNTIFS($J$14:$J$89, G$106, $I$14:$I$89, "&gt; 0", $F$14:$F$89, "&lt;&gt;C", $G$14:$G$89, {"8W2","5W2"}, $G$14:$G$89, {"8W2";"5W2"}, $K$14:$K$89, "&lt;="&amp;$A117, $L$14:$L$89, "&gt;="&amp;$A118)), SUM(COUNTIFS($J$14:$J$89, G$106, $I$14:$I$89, "&gt; 0", $F$14:$F$89, "&lt;&gt;C", $G$14:$G$89, {"8W2","5W3"}, $G$14:$G$89, {"8W2";"5W3"}, $K$14:$K$89, "&lt;="&amp;$A117, $L$14:$L$89, "&gt;="&amp;$A118))))</f>
        <v>1</v>
      </c>
      <c r="H117" s="54">
        <f xml:space="preserve"> IF(COUNTIFS($J$14:$J$89, H$106, $I$14:$I$89, "&gt; 0", $F$14:$F$89, "&lt;&gt;C", $K$14:$K$89, "&lt;="&amp;$A117, $L$14:$L$89, "&gt;="&amp;$A118) &lt; 2, COUNTIFS($J$14:$J$89, H$106, $I$14:$I$89, "&gt; 0", $F$14:$F$89, "&lt;&gt;C", $K$14:$K$89, "&lt;="&amp;$A117, $L$14:$L$89, "&gt;="&amp;$A118), MAX(SUM(COUNTIFS($J$14:$J$89, H$106, $I$14:$I$89, "&gt; 0", $F$14:$F$89, "&lt;&gt;C", $G$14:$G$89, {"1"}, $G$14:$G$89, {"1"}, $K$14:$K$89, "&lt;="&amp;$A117, $L$14:$L$89, "&gt;="&amp;$A118)), SUM(COUNTIFS($J$14:$J$89, H$106, $I$14:$I$89, "&gt; 0", $F$14:$F$89, "&lt;&gt;C", $G$14:$G$89, {"1","5W1"}, $G$14:$G$89, {"1";"5W1"}, $K$14:$K$89, "&lt;="&amp;$A117, $L$14:$L$89, "&gt;="&amp;$A118)), SUM(COUNTIFS($J$14:$J$89, H$106, $I$14:$I$89, "&gt; 0", $F$14:$F$89, "&lt;&gt;C", $G$14:$G$89, {"1","5W2"}, $G$14:$G$89, {"1";"5W2"}, $K$14:$K$89, "&lt;="&amp;$A117, $L$14:$L$89, "&gt;="&amp;$A118)), SUM(COUNTIFS($J$14:$J$89, H$106, $I$14:$I$89, "&gt; 0", $F$14:$F$89, "&lt;&gt;C", $G$14:$G$89, {"1","5W3"}, $G$14:$G$89, {"1";"5W3"}, $K$14:$K$89, "&lt;="&amp;$A117, $L$14:$L$89, "&gt;="&amp;$A118)), SUM(COUNTIFS($J$14:$J$89, H$106, $I$14:$I$89, "&gt; 0", $F$14:$F$89, "&lt;&gt;C", $G$14:$G$89, {"1","8W1"}, $G$14:$G$89, {"1";"8W1"}, $K$14:$K$89, "&lt;="&amp;$A117, $L$14:$L$89, "&gt;="&amp;$A118)), SUM(COUNTIFS($J$14:$J$89, H$106, $I$14:$I$89, "&gt; 0", $F$14:$F$89, "&lt;&gt;C", $G$14:$G$89, {"1","8W2"}, $G$14:$G$89, {"1";"8W2"}, $K$14:$K$89, "&lt;="&amp;$A117, $L$14:$L$89, "&gt;="&amp;$A118)), SUM(COUNTIFS($J$14:$J$89, H$106, $I$14:$I$89, "&gt; 0", $F$14:$F$89, "&lt;&gt;C", $G$14:$G$89, {"8W1","5W1"}, $G$14:$G$89, {"8W1";"5W1"}, $K$14:$K$89, "&lt;="&amp;$A117, $L$14:$L$89, "&gt;="&amp;$A118)), SUM(COUNTIFS($J$14:$J$89, H$106, $I$14:$I$89, "&gt; 0", $F$14:$F$89, "&lt;&gt;C", $G$14:$G$89, {"8W1","5W2"}, $G$14:$G$89, {"8W1";"5W2"}, $K$14:$K$89, "&lt;="&amp;$A117, $L$14:$L$89, "&gt;="&amp;$A118)), SUM(COUNTIFS($J$14:$J$89, H$106, $I$14:$I$89, "&gt; 0", $F$14:$F$89, "&lt;&gt;C", $G$14:$G$89, {"8W2","5W2"}, $G$14:$G$89, {"8W2";"5W2"}, $K$14:$K$89, "&lt;="&amp;$A117, $L$14:$L$89, "&gt;="&amp;$A118)), SUM(COUNTIFS($J$14:$J$89, H$106, $I$14:$I$89, "&gt; 0", $F$14:$F$89, "&lt;&gt;C", $G$14:$G$89, {"8W2","5W3"}, $G$14:$G$89, {"8W2";"5W3"}, $K$14:$K$89, "&lt;="&amp;$A117, $L$14:$L$89, "&gt;="&amp;$A118))))</f>
        <v>1</v>
      </c>
      <c r="P117"/>
    </row>
    <row r="118" spans="1:16" ht="14.45" customHeight="1" x14ac:dyDescent="0.25">
      <c r="A118" s="152">
        <f t="shared" si="5"/>
        <v>0.42708333333333354</v>
      </c>
      <c r="B118" s="202" t="str">
        <f t="shared" si="4"/>
        <v>10:15 AM-10:30 AM</v>
      </c>
      <c r="C118" s="54">
        <f xml:space="preserve"> IF(COUNTIFS($J$14:$J$89, C$106, $I$14:$I$89, "&gt; 0", $F$14:$F$89, "&lt;&gt;C", $K$14:$K$89, "&lt;="&amp;$A118, $L$14:$L$89, "&gt;="&amp;$A119) &lt; 2, COUNTIFS($J$14:$J$89, C$106, $I$14:$I$89, "&gt; 0", $F$14:$F$89, "&lt;&gt;C", $K$14:$K$89, "&lt;="&amp;$A118, $L$14:$L$89, "&gt;="&amp;$A119), MAX(SUM(COUNTIFS($J$14:$J$89, C$106, $I$14:$I$89, "&gt; 0", $F$14:$F$89, "&lt;&gt;C", $G$14:$G$89, {"1"}, $G$14:$G$89, {"1"}, $K$14:$K$89, "&lt;="&amp;$A118, $L$14:$L$89, "&gt;="&amp;$A119)), SUM(COUNTIFS($J$14:$J$89, C$106, $I$14:$I$89, "&gt; 0", $F$14:$F$89, "&lt;&gt;C", $G$14:$G$89, {"1","5W1"}, $G$14:$G$89, {"1";"5W1"}, $K$14:$K$89, "&lt;="&amp;$A118, $L$14:$L$89, "&gt;="&amp;$A119)), SUM(COUNTIFS($J$14:$J$89, C$106, $I$14:$I$89, "&gt; 0", $F$14:$F$89, "&lt;&gt;C", $G$14:$G$89, {"1","5W2"}, $G$14:$G$89, {"1";"5W2"}, $K$14:$K$89, "&lt;="&amp;$A118, $L$14:$L$89, "&gt;="&amp;$A119)), SUM(COUNTIFS($J$14:$J$89, C$106, $I$14:$I$89, "&gt; 0", $F$14:$F$89, "&lt;&gt;C", $G$14:$G$89, {"1","5W3"}, $G$14:$G$89, {"1";"5W3"}, $K$14:$K$89, "&lt;="&amp;$A118, $L$14:$L$89, "&gt;="&amp;$A119)), SUM(COUNTIFS($J$14:$J$89, C$106, $I$14:$I$89, "&gt; 0", $F$14:$F$89, "&lt;&gt;C", $G$14:$G$89, {"1","8W1"}, $G$14:$G$89, {"1";"8W1"}, $K$14:$K$89, "&lt;="&amp;$A118, $L$14:$L$89, "&gt;="&amp;$A119)), SUM(COUNTIFS($J$14:$J$89, C$106, $I$14:$I$89, "&gt; 0", $F$14:$F$89, "&lt;&gt;C", $G$14:$G$89, {"1","8W2"}, $G$14:$G$89, {"1";"8W2"}, $K$14:$K$89, "&lt;="&amp;$A118, $L$14:$L$89, "&gt;="&amp;$A119)), SUM(COUNTIFS($J$14:$J$89, C$106, $I$14:$I$89, "&gt; 0", $F$14:$F$89, "&lt;&gt;C", $G$14:$G$89, {"8W1","5W1"}, $G$14:$G$89, {"8W1";"5W1"}, $K$14:$K$89, "&lt;="&amp;$A118, $L$14:$L$89, "&gt;="&amp;$A119)), SUM(COUNTIFS($J$14:$J$89, C$106, $I$14:$I$89, "&gt; 0", $F$14:$F$89, "&lt;&gt;C", $G$14:$G$89, {"8W1","5W2"}, $G$14:$G$89, {"8W1";"5W2"}, $K$14:$K$89, "&lt;="&amp;$A118, $L$14:$L$89, "&gt;="&amp;$A119)), SUM(COUNTIFS($J$14:$J$89, C$106, $I$14:$I$89, "&gt; 0", $F$14:$F$89, "&lt;&gt;C", $G$14:$G$89, {"8W2","5W2"}, $G$14:$G$89, {"8W2";"5W2"}, $K$14:$K$89, "&lt;="&amp;$A118, $L$14:$L$89, "&gt;="&amp;$A119)), SUM(COUNTIFS($J$14:$J$89, C$106, $I$14:$I$89, "&gt; 0", $F$14:$F$89, "&lt;&gt;C", $G$14:$G$89, {"8W2","5W3"}, $G$14:$G$89, {"8W2";"5W3"}, $K$14:$K$89, "&lt;="&amp;$A118, $L$14:$L$89, "&gt;="&amp;$A119))))</f>
        <v>0</v>
      </c>
      <c r="D118" s="54">
        <f xml:space="preserve"> IF(COUNTIFS($J$14:$J$89, D$106, $I$14:$I$89, "&gt; 0", $F$14:$F$89, "&lt;&gt;C", $K$14:$K$89, "&lt;="&amp;$A118, $L$14:$L$89, "&gt;="&amp;$A119) &lt; 2, COUNTIFS($J$14:$J$89, D$106, $I$14:$I$89, "&gt; 0", $F$14:$F$89, "&lt;&gt;C", $K$14:$K$89, "&lt;="&amp;$A118, $L$14:$L$89, "&gt;="&amp;$A119), MAX(SUM(COUNTIFS($J$14:$J$89, D$106, $I$14:$I$89, "&gt; 0", $F$14:$F$89, "&lt;&gt;C", $G$14:$G$89, {"1"}, $G$14:$G$89, {"1"}, $K$14:$K$89, "&lt;="&amp;$A118, $L$14:$L$89, "&gt;="&amp;$A119)), SUM(COUNTIFS($J$14:$J$89, D$106, $I$14:$I$89, "&gt; 0", $F$14:$F$89, "&lt;&gt;C", $G$14:$G$89, {"1","5W1"}, $G$14:$G$89, {"1";"5W1"}, $K$14:$K$89, "&lt;="&amp;$A118, $L$14:$L$89, "&gt;="&amp;$A119)), SUM(COUNTIFS($J$14:$J$89, D$106, $I$14:$I$89, "&gt; 0", $F$14:$F$89, "&lt;&gt;C", $G$14:$G$89, {"1","5W2"}, $G$14:$G$89, {"1";"5W2"}, $K$14:$K$89, "&lt;="&amp;$A118, $L$14:$L$89, "&gt;="&amp;$A119)), SUM(COUNTIFS($J$14:$J$89, D$106, $I$14:$I$89, "&gt; 0", $F$14:$F$89, "&lt;&gt;C", $G$14:$G$89, {"1","5W3"}, $G$14:$G$89, {"1";"5W3"}, $K$14:$K$89, "&lt;="&amp;$A118, $L$14:$L$89, "&gt;="&amp;$A119)), SUM(COUNTIFS($J$14:$J$89, D$106, $I$14:$I$89, "&gt; 0", $F$14:$F$89, "&lt;&gt;C", $G$14:$G$89, {"1","8W1"}, $G$14:$G$89, {"1";"8W1"}, $K$14:$K$89, "&lt;="&amp;$A118, $L$14:$L$89, "&gt;="&amp;$A119)), SUM(COUNTIFS($J$14:$J$89, D$106, $I$14:$I$89, "&gt; 0", $F$14:$F$89, "&lt;&gt;C", $G$14:$G$89, {"1","8W2"}, $G$14:$G$89, {"1";"8W2"}, $K$14:$K$89, "&lt;="&amp;$A118, $L$14:$L$89, "&gt;="&amp;$A119)), SUM(COUNTIFS($J$14:$J$89, D$106, $I$14:$I$89, "&gt; 0", $F$14:$F$89, "&lt;&gt;C", $G$14:$G$89, {"8W1","5W1"}, $G$14:$G$89, {"8W1";"5W1"}, $K$14:$K$89, "&lt;="&amp;$A118, $L$14:$L$89, "&gt;="&amp;$A119)), SUM(COUNTIFS($J$14:$J$89, D$106, $I$14:$I$89, "&gt; 0", $F$14:$F$89, "&lt;&gt;C", $G$14:$G$89, {"8W1","5W2"}, $G$14:$G$89, {"8W1";"5W2"}, $K$14:$K$89, "&lt;="&amp;$A118, $L$14:$L$89, "&gt;="&amp;$A119)), SUM(COUNTIFS($J$14:$J$89, D$106, $I$14:$I$89, "&gt; 0", $F$14:$F$89, "&lt;&gt;C", $G$14:$G$89, {"8W2","5W2"}, $G$14:$G$89, {"8W2";"5W2"}, $K$14:$K$89, "&lt;="&amp;$A118, $L$14:$L$89, "&gt;="&amp;$A119)), SUM(COUNTIFS($J$14:$J$89, D$106, $I$14:$I$89, "&gt; 0", $F$14:$F$89, "&lt;&gt;C", $G$14:$G$89, {"8W2","5W3"}, $G$14:$G$89, {"8W2";"5W3"}, $K$14:$K$89, "&lt;="&amp;$A118, $L$14:$L$89, "&gt;="&amp;$A119))))</f>
        <v>0</v>
      </c>
      <c r="E118" s="54">
        <f xml:space="preserve"> IF(COUNTIFS($J$14:$J$89, E$106, $I$14:$I$89, "&gt; 0", $F$14:$F$89, "&lt;&gt;C", $K$14:$K$89, "&lt;="&amp;$A118, $L$14:$L$89, "&gt;="&amp;$A119) &lt; 2, COUNTIFS($J$14:$J$89, E$106, $I$14:$I$89, "&gt; 0", $F$14:$F$89, "&lt;&gt;C", $K$14:$K$89, "&lt;="&amp;$A118, $L$14:$L$89, "&gt;="&amp;$A119), MAX(SUM(COUNTIFS($J$14:$J$89, E$106, $I$14:$I$89, "&gt; 0", $F$14:$F$89, "&lt;&gt;C", $G$14:$G$89, {"1"}, $G$14:$G$89, {"1"}, $K$14:$K$89, "&lt;="&amp;$A118, $L$14:$L$89, "&gt;="&amp;$A119)), SUM(COUNTIFS($J$14:$J$89, E$106, $I$14:$I$89, "&gt; 0", $F$14:$F$89, "&lt;&gt;C", $G$14:$G$89, {"1","5W1"}, $G$14:$G$89, {"1";"5W1"}, $K$14:$K$89, "&lt;="&amp;$A118, $L$14:$L$89, "&gt;="&amp;$A119)), SUM(COUNTIFS($J$14:$J$89, E$106, $I$14:$I$89, "&gt; 0", $F$14:$F$89, "&lt;&gt;C", $G$14:$G$89, {"1","5W2"}, $G$14:$G$89, {"1";"5W2"}, $K$14:$K$89, "&lt;="&amp;$A118, $L$14:$L$89, "&gt;="&amp;$A119)), SUM(COUNTIFS($J$14:$J$89, E$106, $I$14:$I$89, "&gt; 0", $F$14:$F$89, "&lt;&gt;C", $G$14:$G$89, {"1","5W3"}, $G$14:$G$89, {"1";"5W3"}, $K$14:$K$89, "&lt;="&amp;$A118, $L$14:$L$89, "&gt;="&amp;$A119)), SUM(COUNTIFS($J$14:$J$89, E$106, $I$14:$I$89, "&gt; 0", $F$14:$F$89, "&lt;&gt;C", $G$14:$G$89, {"1","8W1"}, $G$14:$G$89, {"1";"8W1"}, $K$14:$K$89, "&lt;="&amp;$A118, $L$14:$L$89, "&gt;="&amp;$A119)), SUM(COUNTIFS($J$14:$J$89, E$106, $I$14:$I$89, "&gt; 0", $F$14:$F$89, "&lt;&gt;C", $G$14:$G$89, {"1","8W2"}, $G$14:$G$89, {"1";"8W2"}, $K$14:$K$89, "&lt;="&amp;$A118, $L$14:$L$89, "&gt;="&amp;$A119)), SUM(COUNTIFS($J$14:$J$89, E$106, $I$14:$I$89, "&gt; 0", $F$14:$F$89, "&lt;&gt;C", $G$14:$G$89, {"8W1","5W1"}, $G$14:$G$89, {"8W1";"5W1"}, $K$14:$K$89, "&lt;="&amp;$A118, $L$14:$L$89, "&gt;="&amp;$A119)), SUM(COUNTIFS($J$14:$J$89, E$106, $I$14:$I$89, "&gt; 0", $F$14:$F$89, "&lt;&gt;C", $G$14:$G$89, {"8W1","5W2"}, $G$14:$G$89, {"8W1";"5W2"}, $K$14:$K$89, "&lt;="&amp;$A118, $L$14:$L$89, "&gt;="&amp;$A119)), SUM(COUNTIFS($J$14:$J$89, E$106, $I$14:$I$89, "&gt; 0", $F$14:$F$89, "&lt;&gt;C", $G$14:$G$89, {"8W2","5W2"}, $G$14:$G$89, {"8W2";"5W2"}, $K$14:$K$89, "&lt;="&amp;$A118, $L$14:$L$89, "&gt;="&amp;$A119)), SUM(COUNTIFS($J$14:$J$89, E$106, $I$14:$I$89, "&gt; 0", $F$14:$F$89, "&lt;&gt;C", $G$14:$G$89, {"8W2","5W3"}, $G$14:$G$89, {"8W2";"5W3"}, $K$14:$K$89, "&lt;="&amp;$A118, $L$14:$L$89, "&gt;="&amp;$A119))))</f>
        <v>0</v>
      </c>
      <c r="F118" s="54">
        <f xml:space="preserve"> IF(COUNTIFS($J$14:$J$89, F$106, $I$14:$I$89, "&gt; 0", $F$14:$F$89, "&lt;&gt;C", $K$14:$K$89, "&lt;="&amp;$A118, $L$14:$L$89, "&gt;="&amp;$A119) &lt; 2, COUNTIFS($J$14:$J$89, F$106, $I$14:$I$89, "&gt; 0", $F$14:$F$89, "&lt;&gt;C", $K$14:$K$89, "&lt;="&amp;$A118, $L$14:$L$89, "&gt;="&amp;$A119), MAX(SUM(COUNTIFS($J$14:$J$89, F$106, $I$14:$I$89, "&gt; 0", $F$14:$F$89, "&lt;&gt;C", $G$14:$G$89, {"1"}, $G$14:$G$89, {"1"}, $K$14:$K$89, "&lt;="&amp;$A118, $L$14:$L$89, "&gt;="&amp;$A119)), SUM(COUNTIFS($J$14:$J$89, F$106, $I$14:$I$89, "&gt; 0", $F$14:$F$89, "&lt;&gt;C", $G$14:$G$89, {"1","5W1"}, $G$14:$G$89, {"1";"5W1"}, $K$14:$K$89, "&lt;="&amp;$A118, $L$14:$L$89, "&gt;="&amp;$A119)), SUM(COUNTIFS($J$14:$J$89, F$106, $I$14:$I$89, "&gt; 0", $F$14:$F$89, "&lt;&gt;C", $G$14:$G$89, {"1","5W2"}, $G$14:$G$89, {"1";"5W2"}, $K$14:$K$89, "&lt;="&amp;$A118, $L$14:$L$89, "&gt;="&amp;$A119)), SUM(COUNTIFS($J$14:$J$89, F$106, $I$14:$I$89, "&gt; 0", $F$14:$F$89, "&lt;&gt;C", $G$14:$G$89, {"1","5W3"}, $G$14:$G$89, {"1";"5W3"}, $K$14:$K$89, "&lt;="&amp;$A118, $L$14:$L$89, "&gt;="&amp;$A119)), SUM(COUNTIFS($J$14:$J$89, F$106, $I$14:$I$89, "&gt; 0", $F$14:$F$89, "&lt;&gt;C", $G$14:$G$89, {"1","8W1"}, $G$14:$G$89, {"1";"8W1"}, $K$14:$K$89, "&lt;="&amp;$A118, $L$14:$L$89, "&gt;="&amp;$A119)), SUM(COUNTIFS($J$14:$J$89, F$106, $I$14:$I$89, "&gt; 0", $F$14:$F$89, "&lt;&gt;C", $G$14:$G$89, {"1","8W2"}, $G$14:$G$89, {"1";"8W2"}, $K$14:$K$89, "&lt;="&amp;$A118, $L$14:$L$89, "&gt;="&amp;$A119)), SUM(COUNTIFS($J$14:$J$89, F$106, $I$14:$I$89, "&gt; 0", $F$14:$F$89, "&lt;&gt;C", $G$14:$G$89, {"8W1","5W1"}, $G$14:$G$89, {"8W1";"5W1"}, $K$14:$K$89, "&lt;="&amp;$A118, $L$14:$L$89, "&gt;="&amp;$A119)), SUM(COUNTIFS($J$14:$J$89, F$106, $I$14:$I$89, "&gt; 0", $F$14:$F$89, "&lt;&gt;C", $G$14:$G$89, {"8W1","5W2"}, $G$14:$G$89, {"8W1";"5W2"}, $K$14:$K$89, "&lt;="&amp;$A118, $L$14:$L$89, "&gt;="&amp;$A119)), SUM(COUNTIFS($J$14:$J$89, F$106, $I$14:$I$89, "&gt; 0", $F$14:$F$89, "&lt;&gt;C", $G$14:$G$89, {"8W2","5W2"}, $G$14:$G$89, {"8W2";"5W2"}, $K$14:$K$89, "&lt;="&amp;$A118, $L$14:$L$89, "&gt;="&amp;$A119)), SUM(COUNTIFS($J$14:$J$89, F$106, $I$14:$I$89, "&gt; 0", $F$14:$F$89, "&lt;&gt;C", $G$14:$G$89, {"8W2","5W3"}, $G$14:$G$89, {"8W2";"5W3"}, $K$14:$K$89, "&lt;="&amp;$A118, $L$14:$L$89, "&gt;="&amp;$A119))))</f>
        <v>0</v>
      </c>
      <c r="G118" s="54">
        <f xml:space="preserve"> IF(COUNTIFS($J$14:$J$89, G$106, $I$14:$I$89, "&gt; 0", $F$14:$F$89, "&lt;&gt;C", $K$14:$K$89, "&lt;="&amp;$A118, $L$14:$L$89, "&gt;="&amp;$A119) &lt; 2, COUNTIFS($J$14:$J$89, G$106, $I$14:$I$89, "&gt; 0", $F$14:$F$89, "&lt;&gt;C", $K$14:$K$89, "&lt;="&amp;$A118, $L$14:$L$89, "&gt;="&amp;$A119), MAX(SUM(COUNTIFS($J$14:$J$89, G$106, $I$14:$I$89, "&gt; 0", $F$14:$F$89, "&lt;&gt;C", $G$14:$G$89, {"1"}, $G$14:$G$89, {"1"}, $K$14:$K$89, "&lt;="&amp;$A118, $L$14:$L$89, "&gt;="&amp;$A119)), SUM(COUNTIFS($J$14:$J$89, G$106, $I$14:$I$89, "&gt; 0", $F$14:$F$89, "&lt;&gt;C", $G$14:$G$89, {"1","5W1"}, $G$14:$G$89, {"1";"5W1"}, $K$14:$K$89, "&lt;="&amp;$A118, $L$14:$L$89, "&gt;="&amp;$A119)), SUM(COUNTIFS($J$14:$J$89, G$106, $I$14:$I$89, "&gt; 0", $F$14:$F$89, "&lt;&gt;C", $G$14:$G$89, {"1","5W2"}, $G$14:$G$89, {"1";"5W2"}, $K$14:$K$89, "&lt;="&amp;$A118, $L$14:$L$89, "&gt;="&amp;$A119)), SUM(COUNTIFS($J$14:$J$89, G$106, $I$14:$I$89, "&gt; 0", $F$14:$F$89, "&lt;&gt;C", $G$14:$G$89, {"1","5W3"}, $G$14:$G$89, {"1";"5W3"}, $K$14:$K$89, "&lt;="&amp;$A118, $L$14:$L$89, "&gt;="&amp;$A119)), SUM(COUNTIFS($J$14:$J$89, G$106, $I$14:$I$89, "&gt; 0", $F$14:$F$89, "&lt;&gt;C", $G$14:$G$89, {"1","8W1"}, $G$14:$G$89, {"1";"8W1"}, $K$14:$K$89, "&lt;="&amp;$A118, $L$14:$L$89, "&gt;="&amp;$A119)), SUM(COUNTIFS($J$14:$J$89, G$106, $I$14:$I$89, "&gt; 0", $F$14:$F$89, "&lt;&gt;C", $G$14:$G$89, {"1","8W2"}, $G$14:$G$89, {"1";"8W2"}, $K$14:$K$89, "&lt;="&amp;$A118, $L$14:$L$89, "&gt;="&amp;$A119)), SUM(COUNTIFS($J$14:$J$89, G$106, $I$14:$I$89, "&gt; 0", $F$14:$F$89, "&lt;&gt;C", $G$14:$G$89, {"8W1","5W1"}, $G$14:$G$89, {"8W1";"5W1"}, $K$14:$K$89, "&lt;="&amp;$A118, $L$14:$L$89, "&gt;="&amp;$A119)), SUM(COUNTIFS($J$14:$J$89, G$106, $I$14:$I$89, "&gt; 0", $F$14:$F$89, "&lt;&gt;C", $G$14:$G$89, {"8W1","5W2"}, $G$14:$G$89, {"8W1";"5W2"}, $K$14:$K$89, "&lt;="&amp;$A118, $L$14:$L$89, "&gt;="&amp;$A119)), SUM(COUNTIFS($J$14:$J$89, G$106, $I$14:$I$89, "&gt; 0", $F$14:$F$89, "&lt;&gt;C", $G$14:$G$89, {"8W2","5W2"}, $G$14:$G$89, {"8W2";"5W2"}, $K$14:$K$89, "&lt;="&amp;$A118, $L$14:$L$89, "&gt;="&amp;$A119)), SUM(COUNTIFS($J$14:$J$89, G$106, $I$14:$I$89, "&gt; 0", $F$14:$F$89, "&lt;&gt;C", $G$14:$G$89, {"8W2","5W3"}, $G$14:$G$89, {"8W2";"5W3"}, $K$14:$K$89, "&lt;="&amp;$A118, $L$14:$L$89, "&gt;="&amp;$A119))))</f>
        <v>0</v>
      </c>
      <c r="H118" s="54">
        <f xml:space="preserve"> IF(COUNTIFS($J$14:$J$89, H$106, $I$14:$I$89, "&gt; 0", $F$14:$F$89, "&lt;&gt;C", $K$14:$K$89, "&lt;="&amp;$A118, $L$14:$L$89, "&gt;="&amp;$A119) &lt; 2, COUNTIFS($J$14:$J$89, H$106, $I$14:$I$89, "&gt; 0", $F$14:$F$89, "&lt;&gt;C", $K$14:$K$89, "&lt;="&amp;$A118, $L$14:$L$89, "&gt;="&amp;$A119), MAX(SUM(COUNTIFS($J$14:$J$89, H$106, $I$14:$I$89, "&gt; 0", $F$14:$F$89, "&lt;&gt;C", $G$14:$G$89, {"1"}, $G$14:$G$89, {"1"}, $K$14:$K$89, "&lt;="&amp;$A118, $L$14:$L$89, "&gt;="&amp;$A119)), SUM(COUNTIFS($J$14:$J$89, H$106, $I$14:$I$89, "&gt; 0", $F$14:$F$89, "&lt;&gt;C", $G$14:$G$89, {"1","5W1"}, $G$14:$G$89, {"1";"5W1"}, $K$14:$K$89, "&lt;="&amp;$A118, $L$14:$L$89, "&gt;="&amp;$A119)), SUM(COUNTIFS($J$14:$J$89, H$106, $I$14:$I$89, "&gt; 0", $F$14:$F$89, "&lt;&gt;C", $G$14:$G$89, {"1","5W2"}, $G$14:$G$89, {"1";"5W2"}, $K$14:$K$89, "&lt;="&amp;$A118, $L$14:$L$89, "&gt;="&amp;$A119)), SUM(COUNTIFS($J$14:$J$89, H$106, $I$14:$I$89, "&gt; 0", $F$14:$F$89, "&lt;&gt;C", $G$14:$G$89, {"1","5W3"}, $G$14:$G$89, {"1";"5W3"}, $K$14:$K$89, "&lt;="&amp;$A118, $L$14:$L$89, "&gt;="&amp;$A119)), SUM(COUNTIFS($J$14:$J$89, H$106, $I$14:$I$89, "&gt; 0", $F$14:$F$89, "&lt;&gt;C", $G$14:$G$89, {"1","8W1"}, $G$14:$G$89, {"1";"8W1"}, $K$14:$K$89, "&lt;="&amp;$A118, $L$14:$L$89, "&gt;="&amp;$A119)), SUM(COUNTIFS($J$14:$J$89, H$106, $I$14:$I$89, "&gt; 0", $F$14:$F$89, "&lt;&gt;C", $G$14:$G$89, {"1","8W2"}, $G$14:$G$89, {"1";"8W2"}, $K$14:$K$89, "&lt;="&amp;$A118, $L$14:$L$89, "&gt;="&amp;$A119)), SUM(COUNTIFS($J$14:$J$89, H$106, $I$14:$I$89, "&gt; 0", $F$14:$F$89, "&lt;&gt;C", $G$14:$G$89, {"8W1","5W1"}, $G$14:$G$89, {"8W1";"5W1"}, $K$14:$K$89, "&lt;="&amp;$A118, $L$14:$L$89, "&gt;="&amp;$A119)), SUM(COUNTIFS($J$14:$J$89, H$106, $I$14:$I$89, "&gt; 0", $F$14:$F$89, "&lt;&gt;C", $G$14:$G$89, {"8W1","5W2"}, $G$14:$G$89, {"8W1";"5W2"}, $K$14:$K$89, "&lt;="&amp;$A118, $L$14:$L$89, "&gt;="&amp;$A119)), SUM(COUNTIFS($J$14:$J$89, H$106, $I$14:$I$89, "&gt; 0", $F$14:$F$89, "&lt;&gt;C", $G$14:$G$89, {"8W2","5W2"}, $G$14:$G$89, {"8W2";"5W2"}, $K$14:$K$89, "&lt;="&amp;$A118, $L$14:$L$89, "&gt;="&amp;$A119)), SUM(COUNTIFS($J$14:$J$89, H$106, $I$14:$I$89, "&gt; 0", $F$14:$F$89, "&lt;&gt;C", $G$14:$G$89, {"8W2","5W3"}, $G$14:$G$89, {"8W2";"5W3"}, $K$14:$K$89, "&lt;="&amp;$A118, $L$14:$L$89, "&gt;="&amp;$A119))))</f>
        <v>1</v>
      </c>
      <c r="P118"/>
    </row>
    <row r="119" spans="1:16" ht="14.45" customHeight="1" x14ac:dyDescent="0.25">
      <c r="A119" s="152">
        <f t="shared" ref="A119:A121" si="6" xml:space="preserve"> A118 + TIME(0, $C$103,0)</f>
        <v>0.43750000000000022</v>
      </c>
      <c r="B119" s="202" t="str">
        <f t="shared" si="4"/>
        <v>10:30 AM-10:45 AM</v>
      </c>
      <c r="C119" s="54">
        <f xml:space="preserve"> IF(COUNTIFS($J$14:$J$89, C$106, $I$14:$I$89, "&gt; 0", $F$14:$F$89, "&lt;&gt;C", $K$14:$K$89, "&lt;="&amp;$A119, $L$14:$L$89, "&gt;="&amp;$A120) &lt; 2, COUNTIFS($J$14:$J$89, C$106, $I$14:$I$89, "&gt; 0", $F$14:$F$89, "&lt;&gt;C", $K$14:$K$89, "&lt;="&amp;$A119, $L$14:$L$89, "&gt;="&amp;$A120), MAX(SUM(COUNTIFS($J$14:$J$89, C$106, $I$14:$I$89, "&gt; 0", $F$14:$F$89, "&lt;&gt;C", $G$14:$G$89, {"1"}, $G$14:$G$89, {"1"}, $K$14:$K$89, "&lt;="&amp;$A119, $L$14:$L$89, "&gt;="&amp;$A120)), SUM(COUNTIFS($J$14:$J$89, C$106, $I$14:$I$89, "&gt; 0", $F$14:$F$89, "&lt;&gt;C", $G$14:$G$89, {"1","5W1"}, $G$14:$G$89, {"1";"5W1"}, $K$14:$K$89, "&lt;="&amp;$A119, $L$14:$L$89, "&gt;="&amp;$A120)), SUM(COUNTIFS($J$14:$J$89, C$106, $I$14:$I$89, "&gt; 0", $F$14:$F$89, "&lt;&gt;C", $G$14:$G$89, {"1","5W2"}, $G$14:$G$89, {"1";"5W2"}, $K$14:$K$89, "&lt;="&amp;$A119, $L$14:$L$89, "&gt;="&amp;$A120)), SUM(COUNTIFS($J$14:$J$89, C$106, $I$14:$I$89, "&gt; 0", $F$14:$F$89, "&lt;&gt;C", $G$14:$G$89, {"1","5W3"}, $G$14:$G$89, {"1";"5W3"}, $K$14:$K$89, "&lt;="&amp;$A119, $L$14:$L$89, "&gt;="&amp;$A120)), SUM(COUNTIFS($J$14:$J$89, C$106, $I$14:$I$89, "&gt; 0", $F$14:$F$89, "&lt;&gt;C", $G$14:$G$89, {"1","8W1"}, $G$14:$G$89, {"1";"8W1"}, $K$14:$K$89, "&lt;="&amp;$A119, $L$14:$L$89, "&gt;="&amp;$A120)), SUM(COUNTIFS($J$14:$J$89, C$106, $I$14:$I$89, "&gt; 0", $F$14:$F$89, "&lt;&gt;C", $G$14:$G$89, {"1","8W2"}, $G$14:$G$89, {"1";"8W2"}, $K$14:$K$89, "&lt;="&amp;$A119, $L$14:$L$89, "&gt;="&amp;$A120)), SUM(COUNTIFS($J$14:$J$89, C$106, $I$14:$I$89, "&gt; 0", $F$14:$F$89, "&lt;&gt;C", $G$14:$G$89, {"8W1","5W1"}, $G$14:$G$89, {"8W1";"5W1"}, $K$14:$K$89, "&lt;="&amp;$A119, $L$14:$L$89, "&gt;="&amp;$A120)), SUM(COUNTIFS($J$14:$J$89, C$106, $I$14:$I$89, "&gt; 0", $F$14:$F$89, "&lt;&gt;C", $G$14:$G$89, {"8W1","5W2"}, $G$14:$G$89, {"8W1";"5W2"}, $K$14:$K$89, "&lt;="&amp;$A119, $L$14:$L$89, "&gt;="&amp;$A120)), SUM(COUNTIFS($J$14:$J$89, C$106, $I$14:$I$89, "&gt; 0", $F$14:$F$89, "&lt;&gt;C", $G$14:$G$89, {"8W2","5W2"}, $G$14:$G$89, {"8W2";"5W2"}, $K$14:$K$89, "&lt;="&amp;$A119, $L$14:$L$89, "&gt;="&amp;$A120)), SUM(COUNTIFS($J$14:$J$89, C$106, $I$14:$I$89, "&gt; 0", $F$14:$F$89, "&lt;&gt;C", $G$14:$G$89, {"8W2","5W3"}, $G$14:$G$89, {"8W2";"5W3"}, $K$14:$K$89, "&lt;="&amp;$A119, $L$14:$L$89, "&gt;="&amp;$A120))))</f>
        <v>1</v>
      </c>
      <c r="D119" s="54">
        <f xml:space="preserve"> IF(COUNTIFS($J$14:$J$89, D$106, $I$14:$I$89, "&gt; 0", $F$14:$F$89, "&lt;&gt;C", $K$14:$K$89, "&lt;="&amp;$A119, $L$14:$L$89, "&gt;="&amp;$A120) &lt; 2, COUNTIFS($J$14:$J$89, D$106, $I$14:$I$89, "&gt; 0", $F$14:$F$89, "&lt;&gt;C", $K$14:$K$89, "&lt;="&amp;$A119, $L$14:$L$89, "&gt;="&amp;$A120), MAX(SUM(COUNTIFS($J$14:$J$89, D$106, $I$14:$I$89, "&gt; 0", $F$14:$F$89, "&lt;&gt;C", $G$14:$G$89, {"1"}, $G$14:$G$89, {"1"}, $K$14:$K$89, "&lt;="&amp;$A119, $L$14:$L$89, "&gt;="&amp;$A120)), SUM(COUNTIFS($J$14:$J$89, D$106, $I$14:$I$89, "&gt; 0", $F$14:$F$89, "&lt;&gt;C", $G$14:$G$89, {"1","5W1"}, $G$14:$G$89, {"1";"5W1"}, $K$14:$K$89, "&lt;="&amp;$A119, $L$14:$L$89, "&gt;="&amp;$A120)), SUM(COUNTIFS($J$14:$J$89, D$106, $I$14:$I$89, "&gt; 0", $F$14:$F$89, "&lt;&gt;C", $G$14:$G$89, {"1","5W2"}, $G$14:$G$89, {"1";"5W2"}, $K$14:$K$89, "&lt;="&amp;$A119, $L$14:$L$89, "&gt;="&amp;$A120)), SUM(COUNTIFS($J$14:$J$89, D$106, $I$14:$I$89, "&gt; 0", $F$14:$F$89, "&lt;&gt;C", $G$14:$G$89, {"1","5W3"}, $G$14:$G$89, {"1";"5W3"}, $K$14:$K$89, "&lt;="&amp;$A119, $L$14:$L$89, "&gt;="&amp;$A120)), SUM(COUNTIFS($J$14:$J$89, D$106, $I$14:$I$89, "&gt; 0", $F$14:$F$89, "&lt;&gt;C", $G$14:$G$89, {"1","8W1"}, $G$14:$G$89, {"1";"8W1"}, $K$14:$K$89, "&lt;="&amp;$A119, $L$14:$L$89, "&gt;="&amp;$A120)), SUM(COUNTIFS($J$14:$J$89, D$106, $I$14:$I$89, "&gt; 0", $F$14:$F$89, "&lt;&gt;C", $G$14:$G$89, {"1","8W2"}, $G$14:$G$89, {"1";"8W2"}, $K$14:$K$89, "&lt;="&amp;$A119, $L$14:$L$89, "&gt;="&amp;$A120)), SUM(COUNTIFS($J$14:$J$89, D$106, $I$14:$I$89, "&gt; 0", $F$14:$F$89, "&lt;&gt;C", $G$14:$G$89, {"8W1","5W1"}, $G$14:$G$89, {"8W1";"5W1"}, $K$14:$K$89, "&lt;="&amp;$A119, $L$14:$L$89, "&gt;="&amp;$A120)), SUM(COUNTIFS($J$14:$J$89, D$106, $I$14:$I$89, "&gt; 0", $F$14:$F$89, "&lt;&gt;C", $G$14:$G$89, {"8W1","5W2"}, $G$14:$G$89, {"8W1";"5W2"}, $K$14:$K$89, "&lt;="&amp;$A119, $L$14:$L$89, "&gt;="&amp;$A120)), SUM(COUNTIFS($J$14:$J$89, D$106, $I$14:$I$89, "&gt; 0", $F$14:$F$89, "&lt;&gt;C", $G$14:$G$89, {"8W2","5W2"}, $G$14:$G$89, {"8W2";"5W2"}, $K$14:$K$89, "&lt;="&amp;$A119, $L$14:$L$89, "&gt;="&amp;$A120)), SUM(COUNTIFS($J$14:$J$89, D$106, $I$14:$I$89, "&gt; 0", $F$14:$F$89, "&lt;&gt;C", $G$14:$G$89, {"8W2","5W3"}, $G$14:$G$89, {"8W2";"5W3"}, $K$14:$K$89, "&lt;="&amp;$A119, $L$14:$L$89, "&gt;="&amp;$A120))))</f>
        <v>1</v>
      </c>
      <c r="E119" s="54">
        <f xml:space="preserve"> IF(COUNTIFS($J$14:$J$89, E$106, $I$14:$I$89, "&gt; 0", $F$14:$F$89, "&lt;&gt;C", $K$14:$K$89, "&lt;="&amp;$A119, $L$14:$L$89, "&gt;="&amp;$A120) &lt; 2, COUNTIFS($J$14:$J$89, E$106, $I$14:$I$89, "&gt; 0", $F$14:$F$89, "&lt;&gt;C", $K$14:$K$89, "&lt;="&amp;$A119, $L$14:$L$89, "&gt;="&amp;$A120), MAX(SUM(COUNTIFS($J$14:$J$89, E$106, $I$14:$I$89, "&gt; 0", $F$14:$F$89, "&lt;&gt;C", $G$14:$G$89, {"1"}, $G$14:$G$89, {"1"}, $K$14:$K$89, "&lt;="&amp;$A119, $L$14:$L$89, "&gt;="&amp;$A120)), SUM(COUNTIFS($J$14:$J$89, E$106, $I$14:$I$89, "&gt; 0", $F$14:$F$89, "&lt;&gt;C", $G$14:$G$89, {"1","5W1"}, $G$14:$G$89, {"1";"5W1"}, $K$14:$K$89, "&lt;="&amp;$A119, $L$14:$L$89, "&gt;="&amp;$A120)), SUM(COUNTIFS($J$14:$J$89, E$106, $I$14:$I$89, "&gt; 0", $F$14:$F$89, "&lt;&gt;C", $G$14:$G$89, {"1","5W2"}, $G$14:$G$89, {"1";"5W2"}, $K$14:$K$89, "&lt;="&amp;$A119, $L$14:$L$89, "&gt;="&amp;$A120)), SUM(COUNTIFS($J$14:$J$89, E$106, $I$14:$I$89, "&gt; 0", $F$14:$F$89, "&lt;&gt;C", $G$14:$G$89, {"1","5W3"}, $G$14:$G$89, {"1";"5W3"}, $K$14:$K$89, "&lt;="&amp;$A119, $L$14:$L$89, "&gt;="&amp;$A120)), SUM(COUNTIFS($J$14:$J$89, E$106, $I$14:$I$89, "&gt; 0", $F$14:$F$89, "&lt;&gt;C", $G$14:$G$89, {"1","8W1"}, $G$14:$G$89, {"1";"8W1"}, $K$14:$K$89, "&lt;="&amp;$A119, $L$14:$L$89, "&gt;="&amp;$A120)), SUM(COUNTIFS($J$14:$J$89, E$106, $I$14:$I$89, "&gt; 0", $F$14:$F$89, "&lt;&gt;C", $G$14:$G$89, {"1","8W2"}, $G$14:$G$89, {"1";"8W2"}, $K$14:$K$89, "&lt;="&amp;$A119, $L$14:$L$89, "&gt;="&amp;$A120)), SUM(COUNTIFS($J$14:$J$89, E$106, $I$14:$I$89, "&gt; 0", $F$14:$F$89, "&lt;&gt;C", $G$14:$G$89, {"8W1","5W1"}, $G$14:$G$89, {"8W1";"5W1"}, $K$14:$K$89, "&lt;="&amp;$A119, $L$14:$L$89, "&gt;="&amp;$A120)), SUM(COUNTIFS($J$14:$J$89, E$106, $I$14:$I$89, "&gt; 0", $F$14:$F$89, "&lt;&gt;C", $G$14:$G$89, {"8W1","5W2"}, $G$14:$G$89, {"8W1";"5W2"}, $K$14:$K$89, "&lt;="&amp;$A119, $L$14:$L$89, "&gt;="&amp;$A120)), SUM(COUNTIFS($J$14:$J$89, E$106, $I$14:$I$89, "&gt; 0", $F$14:$F$89, "&lt;&gt;C", $G$14:$G$89, {"8W2","5W2"}, $G$14:$G$89, {"8W2";"5W2"}, $K$14:$K$89, "&lt;="&amp;$A119, $L$14:$L$89, "&gt;="&amp;$A120)), SUM(COUNTIFS($J$14:$J$89, E$106, $I$14:$I$89, "&gt; 0", $F$14:$F$89, "&lt;&gt;C", $G$14:$G$89, {"8W2","5W3"}, $G$14:$G$89, {"8W2";"5W3"}, $K$14:$K$89, "&lt;="&amp;$A119, $L$14:$L$89, "&gt;="&amp;$A120))))</f>
        <v>1</v>
      </c>
      <c r="F119" s="54">
        <f xml:space="preserve"> IF(COUNTIFS($J$14:$J$89, F$106, $I$14:$I$89, "&gt; 0", $F$14:$F$89, "&lt;&gt;C", $K$14:$K$89, "&lt;="&amp;$A119, $L$14:$L$89, "&gt;="&amp;$A120) &lt; 2, COUNTIFS($J$14:$J$89, F$106, $I$14:$I$89, "&gt; 0", $F$14:$F$89, "&lt;&gt;C", $K$14:$K$89, "&lt;="&amp;$A119, $L$14:$L$89, "&gt;="&amp;$A120), MAX(SUM(COUNTIFS($J$14:$J$89, F$106, $I$14:$I$89, "&gt; 0", $F$14:$F$89, "&lt;&gt;C", $G$14:$G$89, {"1"}, $G$14:$G$89, {"1"}, $K$14:$K$89, "&lt;="&amp;$A119, $L$14:$L$89, "&gt;="&amp;$A120)), SUM(COUNTIFS($J$14:$J$89, F$106, $I$14:$I$89, "&gt; 0", $F$14:$F$89, "&lt;&gt;C", $G$14:$G$89, {"1","5W1"}, $G$14:$G$89, {"1";"5W1"}, $K$14:$K$89, "&lt;="&amp;$A119, $L$14:$L$89, "&gt;="&amp;$A120)), SUM(COUNTIFS($J$14:$J$89, F$106, $I$14:$I$89, "&gt; 0", $F$14:$F$89, "&lt;&gt;C", $G$14:$G$89, {"1","5W2"}, $G$14:$G$89, {"1";"5W2"}, $K$14:$K$89, "&lt;="&amp;$A119, $L$14:$L$89, "&gt;="&amp;$A120)), SUM(COUNTIFS($J$14:$J$89, F$106, $I$14:$I$89, "&gt; 0", $F$14:$F$89, "&lt;&gt;C", $G$14:$G$89, {"1","5W3"}, $G$14:$G$89, {"1";"5W3"}, $K$14:$K$89, "&lt;="&amp;$A119, $L$14:$L$89, "&gt;="&amp;$A120)), SUM(COUNTIFS($J$14:$J$89, F$106, $I$14:$I$89, "&gt; 0", $F$14:$F$89, "&lt;&gt;C", $G$14:$G$89, {"1","8W1"}, $G$14:$G$89, {"1";"8W1"}, $K$14:$K$89, "&lt;="&amp;$A119, $L$14:$L$89, "&gt;="&amp;$A120)), SUM(COUNTIFS($J$14:$J$89, F$106, $I$14:$I$89, "&gt; 0", $F$14:$F$89, "&lt;&gt;C", $G$14:$G$89, {"1","8W2"}, $G$14:$G$89, {"1";"8W2"}, $K$14:$K$89, "&lt;="&amp;$A119, $L$14:$L$89, "&gt;="&amp;$A120)), SUM(COUNTIFS($J$14:$J$89, F$106, $I$14:$I$89, "&gt; 0", $F$14:$F$89, "&lt;&gt;C", $G$14:$G$89, {"8W1","5W1"}, $G$14:$G$89, {"8W1";"5W1"}, $K$14:$K$89, "&lt;="&amp;$A119, $L$14:$L$89, "&gt;="&amp;$A120)), SUM(COUNTIFS($J$14:$J$89, F$106, $I$14:$I$89, "&gt; 0", $F$14:$F$89, "&lt;&gt;C", $G$14:$G$89, {"8W1","5W2"}, $G$14:$G$89, {"8W1";"5W2"}, $K$14:$K$89, "&lt;="&amp;$A119, $L$14:$L$89, "&gt;="&amp;$A120)), SUM(COUNTIFS($J$14:$J$89, F$106, $I$14:$I$89, "&gt; 0", $F$14:$F$89, "&lt;&gt;C", $G$14:$G$89, {"8W2","5W2"}, $G$14:$G$89, {"8W2";"5W2"}, $K$14:$K$89, "&lt;="&amp;$A119, $L$14:$L$89, "&gt;="&amp;$A120)), SUM(COUNTIFS($J$14:$J$89, F$106, $I$14:$I$89, "&gt; 0", $F$14:$F$89, "&lt;&gt;C", $G$14:$G$89, {"8W2","5W3"}, $G$14:$G$89, {"8W2";"5W3"}, $K$14:$K$89, "&lt;="&amp;$A119, $L$14:$L$89, "&gt;="&amp;$A120))))</f>
        <v>1</v>
      </c>
      <c r="G119" s="54">
        <f xml:space="preserve"> IF(COUNTIFS($J$14:$J$89, G$106, $I$14:$I$89, "&gt; 0", $F$14:$F$89, "&lt;&gt;C", $K$14:$K$89, "&lt;="&amp;$A119, $L$14:$L$89, "&gt;="&amp;$A120) &lt; 2, COUNTIFS($J$14:$J$89, G$106, $I$14:$I$89, "&gt; 0", $F$14:$F$89, "&lt;&gt;C", $K$14:$K$89, "&lt;="&amp;$A119, $L$14:$L$89, "&gt;="&amp;$A120), MAX(SUM(COUNTIFS($J$14:$J$89, G$106, $I$14:$I$89, "&gt; 0", $F$14:$F$89, "&lt;&gt;C", $G$14:$G$89, {"1"}, $G$14:$G$89, {"1"}, $K$14:$K$89, "&lt;="&amp;$A119, $L$14:$L$89, "&gt;="&amp;$A120)), SUM(COUNTIFS($J$14:$J$89, G$106, $I$14:$I$89, "&gt; 0", $F$14:$F$89, "&lt;&gt;C", $G$14:$G$89, {"1","5W1"}, $G$14:$G$89, {"1";"5W1"}, $K$14:$K$89, "&lt;="&amp;$A119, $L$14:$L$89, "&gt;="&amp;$A120)), SUM(COUNTIFS($J$14:$J$89, G$106, $I$14:$I$89, "&gt; 0", $F$14:$F$89, "&lt;&gt;C", $G$14:$G$89, {"1","5W2"}, $G$14:$G$89, {"1";"5W2"}, $K$14:$K$89, "&lt;="&amp;$A119, $L$14:$L$89, "&gt;="&amp;$A120)), SUM(COUNTIFS($J$14:$J$89, G$106, $I$14:$I$89, "&gt; 0", $F$14:$F$89, "&lt;&gt;C", $G$14:$G$89, {"1","5W3"}, $G$14:$G$89, {"1";"5W3"}, $K$14:$K$89, "&lt;="&amp;$A119, $L$14:$L$89, "&gt;="&amp;$A120)), SUM(COUNTIFS($J$14:$J$89, G$106, $I$14:$I$89, "&gt; 0", $F$14:$F$89, "&lt;&gt;C", $G$14:$G$89, {"1","8W1"}, $G$14:$G$89, {"1";"8W1"}, $K$14:$K$89, "&lt;="&amp;$A119, $L$14:$L$89, "&gt;="&amp;$A120)), SUM(COUNTIFS($J$14:$J$89, G$106, $I$14:$I$89, "&gt; 0", $F$14:$F$89, "&lt;&gt;C", $G$14:$G$89, {"1","8W2"}, $G$14:$G$89, {"1";"8W2"}, $K$14:$K$89, "&lt;="&amp;$A119, $L$14:$L$89, "&gt;="&amp;$A120)), SUM(COUNTIFS($J$14:$J$89, G$106, $I$14:$I$89, "&gt; 0", $F$14:$F$89, "&lt;&gt;C", $G$14:$G$89, {"8W1","5W1"}, $G$14:$G$89, {"8W1";"5W1"}, $K$14:$K$89, "&lt;="&amp;$A119, $L$14:$L$89, "&gt;="&amp;$A120)), SUM(COUNTIFS($J$14:$J$89, G$106, $I$14:$I$89, "&gt; 0", $F$14:$F$89, "&lt;&gt;C", $G$14:$G$89, {"8W1","5W2"}, $G$14:$G$89, {"8W1";"5W2"}, $K$14:$K$89, "&lt;="&amp;$A119, $L$14:$L$89, "&gt;="&amp;$A120)), SUM(COUNTIFS($J$14:$J$89, G$106, $I$14:$I$89, "&gt; 0", $F$14:$F$89, "&lt;&gt;C", $G$14:$G$89, {"8W2","5W2"}, $G$14:$G$89, {"8W2";"5W2"}, $K$14:$K$89, "&lt;="&amp;$A119, $L$14:$L$89, "&gt;="&amp;$A120)), SUM(COUNTIFS($J$14:$J$89, G$106, $I$14:$I$89, "&gt; 0", $F$14:$F$89, "&lt;&gt;C", $G$14:$G$89, {"8W2","5W3"}, $G$14:$G$89, {"8W2";"5W3"}, $K$14:$K$89, "&lt;="&amp;$A119, $L$14:$L$89, "&gt;="&amp;$A120))))</f>
        <v>1</v>
      </c>
      <c r="H119" s="54">
        <f xml:space="preserve"> IF(COUNTIFS($J$14:$J$89, H$106, $I$14:$I$89, "&gt; 0", $F$14:$F$89, "&lt;&gt;C", $K$14:$K$89, "&lt;="&amp;$A119, $L$14:$L$89, "&gt;="&amp;$A120) &lt; 2, COUNTIFS($J$14:$J$89, H$106, $I$14:$I$89, "&gt; 0", $F$14:$F$89, "&lt;&gt;C", $K$14:$K$89, "&lt;="&amp;$A119, $L$14:$L$89, "&gt;="&amp;$A120), MAX(SUM(COUNTIFS($J$14:$J$89, H$106, $I$14:$I$89, "&gt; 0", $F$14:$F$89, "&lt;&gt;C", $G$14:$G$89, {"1"}, $G$14:$G$89, {"1"}, $K$14:$K$89, "&lt;="&amp;$A119, $L$14:$L$89, "&gt;="&amp;$A120)), SUM(COUNTIFS($J$14:$J$89, H$106, $I$14:$I$89, "&gt; 0", $F$14:$F$89, "&lt;&gt;C", $G$14:$G$89, {"1","5W1"}, $G$14:$G$89, {"1";"5W1"}, $K$14:$K$89, "&lt;="&amp;$A119, $L$14:$L$89, "&gt;="&amp;$A120)), SUM(COUNTIFS($J$14:$J$89, H$106, $I$14:$I$89, "&gt; 0", $F$14:$F$89, "&lt;&gt;C", $G$14:$G$89, {"1","5W2"}, $G$14:$G$89, {"1";"5W2"}, $K$14:$K$89, "&lt;="&amp;$A119, $L$14:$L$89, "&gt;="&amp;$A120)), SUM(COUNTIFS($J$14:$J$89, H$106, $I$14:$I$89, "&gt; 0", $F$14:$F$89, "&lt;&gt;C", $G$14:$G$89, {"1","5W3"}, $G$14:$G$89, {"1";"5W3"}, $K$14:$K$89, "&lt;="&amp;$A119, $L$14:$L$89, "&gt;="&amp;$A120)), SUM(COUNTIFS($J$14:$J$89, H$106, $I$14:$I$89, "&gt; 0", $F$14:$F$89, "&lt;&gt;C", $G$14:$G$89, {"1","8W1"}, $G$14:$G$89, {"1";"8W1"}, $K$14:$K$89, "&lt;="&amp;$A119, $L$14:$L$89, "&gt;="&amp;$A120)), SUM(COUNTIFS($J$14:$J$89, H$106, $I$14:$I$89, "&gt; 0", $F$14:$F$89, "&lt;&gt;C", $G$14:$G$89, {"1","8W2"}, $G$14:$G$89, {"1";"8W2"}, $K$14:$K$89, "&lt;="&amp;$A119, $L$14:$L$89, "&gt;="&amp;$A120)), SUM(COUNTIFS($J$14:$J$89, H$106, $I$14:$I$89, "&gt; 0", $F$14:$F$89, "&lt;&gt;C", $G$14:$G$89, {"8W1","5W1"}, $G$14:$G$89, {"8W1";"5W1"}, $K$14:$K$89, "&lt;="&amp;$A119, $L$14:$L$89, "&gt;="&amp;$A120)), SUM(COUNTIFS($J$14:$J$89, H$106, $I$14:$I$89, "&gt; 0", $F$14:$F$89, "&lt;&gt;C", $G$14:$G$89, {"8W1","5W2"}, $G$14:$G$89, {"8W1";"5W2"}, $K$14:$K$89, "&lt;="&amp;$A119, $L$14:$L$89, "&gt;="&amp;$A120)), SUM(COUNTIFS($J$14:$J$89, H$106, $I$14:$I$89, "&gt; 0", $F$14:$F$89, "&lt;&gt;C", $G$14:$G$89, {"8W2","5W2"}, $G$14:$G$89, {"8W2";"5W2"}, $K$14:$K$89, "&lt;="&amp;$A119, $L$14:$L$89, "&gt;="&amp;$A120)), SUM(COUNTIFS($J$14:$J$89, H$106, $I$14:$I$89, "&gt; 0", $F$14:$F$89, "&lt;&gt;C", $G$14:$G$89, {"8W2","5W3"}, $G$14:$G$89, {"8W2";"5W3"}, $K$14:$K$89, "&lt;="&amp;$A119, $L$14:$L$89, "&gt;="&amp;$A120))))</f>
        <v>1</v>
      </c>
      <c r="P119"/>
    </row>
    <row r="120" spans="1:16" ht="15" x14ac:dyDescent="0.25">
      <c r="A120" s="152">
        <f t="shared" si="6"/>
        <v>0.44791666666666691</v>
      </c>
      <c r="B120" s="202" t="str">
        <f t="shared" si="4"/>
        <v>10:45 AM-11:00 AM</v>
      </c>
      <c r="C120" s="54">
        <f xml:space="preserve"> IF(COUNTIFS($J$14:$J$89, C$106, $I$14:$I$89, "&gt; 0", $F$14:$F$89, "&lt;&gt;C", $K$14:$K$89, "&lt;="&amp;$A120, $L$14:$L$89, "&gt;="&amp;$A121) &lt; 2, COUNTIFS($J$14:$J$89, C$106, $I$14:$I$89, "&gt; 0", $F$14:$F$89, "&lt;&gt;C", $K$14:$K$89, "&lt;="&amp;$A120, $L$14:$L$89, "&gt;="&amp;$A121), MAX(SUM(COUNTIFS($J$14:$J$89, C$106, $I$14:$I$89, "&gt; 0", $F$14:$F$89, "&lt;&gt;C", $G$14:$G$89, {"1"}, $G$14:$G$89, {"1"}, $K$14:$K$89, "&lt;="&amp;$A120, $L$14:$L$89, "&gt;="&amp;$A121)), SUM(COUNTIFS($J$14:$J$89, C$106, $I$14:$I$89, "&gt; 0", $F$14:$F$89, "&lt;&gt;C", $G$14:$G$89, {"1","5W1"}, $G$14:$G$89, {"1";"5W1"}, $K$14:$K$89, "&lt;="&amp;$A120, $L$14:$L$89, "&gt;="&amp;$A121)), SUM(COUNTIFS($J$14:$J$89, C$106, $I$14:$I$89, "&gt; 0", $F$14:$F$89, "&lt;&gt;C", $G$14:$G$89, {"1","5W2"}, $G$14:$G$89, {"1";"5W2"}, $K$14:$K$89, "&lt;="&amp;$A120, $L$14:$L$89, "&gt;="&amp;$A121)), SUM(COUNTIFS($J$14:$J$89, C$106, $I$14:$I$89, "&gt; 0", $F$14:$F$89, "&lt;&gt;C", $G$14:$G$89, {"1","5W3"}, $G$14:$G$89, {"1";"5W3"}, $K$14:$K$89, "&lt;="&amp;$A120, $L$14:$L$89, "&gt;="&amp;$A121)), SUM(COUNTIFS($J$14:$J$89, C$106, $I$14:$I$89, "&gt; 0", $F$14:$F$89, "&lt;&gt;C", $G$14:$G$89, {"1","8W1"}, $G$14:$G$89, {"1";"8W1"}, $K$14:$K$89, "&lt;="&amp;$A120, $L$14:$L$89, "&gt;="&amp;$A121)), SUM(COUNTIFS($J$14:$J$89, C$106, $I$14:$I$89, "&gt; 0", $F$14:$F$89, "&lt;&gt;C", $G$14:$G$89, {"1","8W2"}, $G$14:$G$89, {"1";"8W2"}, $K$14:$K$89, "&lt;="&amp;$A120, $L$14:$L$89, "&gt;="&amp;$A121)), SUM(COUNTIFS($J$14:$J$89, C$106, $I$14:$I$89, "&gt; 0", $F$14:$F$89, "&lt;&gt;C", $G$14:$G$89, {"8W1","5W1"}, $G$14:$G$89, {"8W1";"5W1"}, $K$14:$K$89, "&lt;="&amp;$A120, $L$14:$L$89, "&gt;="&amp;$A121)), SUM(COUNTIFS($J$14:$J$89, C$106, $I$14:$I$89, "&gt; 0", $F$14:$F$89, "&lt;&gt;C", $G$14:$G$89, {"8W1","5W2"}, $G$14:$G$89, {"8W1";"5W2"}, $K$14:$K$89, "&lt;="&amp;$A120, $L$14:$L$89, "&gt;="&amp;$A121)), SUM(COUNTIFS($J$14:$J$89, C$106, $I$14:$I$89, "&gt; 0", $F$14:$F$89, "&lt;&gt;C", $G$14:$G$89, {"8W2","5W2"}, $G$14:$G$89, {"8W2";"5W2"}, $K$14:$K$89, "&lt;="&amp;$A120, $L$14:$L$89, "&gt;="&amp;$A121)), SUM(COUNTIFS($J$14:$J$89, C$106, $I$14:$I$89, "&gt; 0", $F$14:$F$89, "&lt;&gt;C", $G$14:$G$89, {"8W2","5W3"}, $G$14:$G$89, {"8W2";"5W3"}, $K$14:$K$89, "&lt;="&amp;$A120, $L$14:$L$89, "&gt;="&amp;$A121))))</f>
        <v>1</v>
      </c>
      <c r="D120" s="54">
        <f xml:space="preserve"> IF(COUNTIFS($J$14:$J$89, D$106, $I$14:$I$89, "&gt; 0", $F$14:$F$89, "&lt;&gt;C", $K$14:$K$89, "&lt;="&amp;$A120, $L$14:$L$89, "&gt;="&amp;$A121) &lt; 2, COUNTIFS($J$14:$J$89, D$106, $I$14:$I$89, "&gt; 0", $F$14:$F$89, "&lt;&gt;C", $K$14:$K$89, "&lt;="&amp;$A120, $L$14:$L$89, "&gt;="&amp;$A121), MAX(SUM(COUNTIFS($J$14:$J$89, D$106, $I$14:$I$89, "&gt; 0", $F$14:$F$89, "&lt;&gt;C", $G$14:$G$89, {"1"}, $G$14:$G$89, {"1"}, $K$14:$K$89, "&lt;="&amp;$A120, $L$14:$L$89, "&gt;="&amp;$A121)), SUM(COUNTIFS($J$14:$J$89, D$106, $I$14:$I$89, "&gt; 0", $F$14:$F$89, "&lt;&gt;C", $G$14:$G$89, {"1","5W1"}, $G$14:$G$89, {"1";"5W1"}, $K$14:$K$89, "&lt;="&amp;$A120, $L$14:$L$89, "&gt;="&amp;$A121)), SUM(COUNTIFS($J$14:$J$89, D$106, $I$14:$I$89, "&gt; 0", $F$14:$F$89, "&lt;&gt;C", $G$14:$G$89, {"1","5W2"}, $G$14:$G$89, {"1";"5W2"}, $K$14:$K$89, "&lt;="&amp;$A120, $L$14:$L$89, "&gt;="&amp;$A121)), SUM(COUNTIFS($J$14:$J$89, D$106, $I$14:$I$89, "&gt; 0", $F$14:$F$89, "&lt;&gt;C", $G$14:$G$89, {"1","5W3"}, $G$14:$G$89, {"1";"5W3"}, $K$14:$K$89, "&lt;="&amp;$A120, $L$14:$L$89, "&gt;="&amp;$A121)), SUM(COUNTIFS($J$14:$J$89, D$106, $I$14:$I$89, "&gt; 0", $F$14:$F$89, "&lt;&gt;C", $G$14:$G$89, {"1","8W1"}, $G$14:$G$89, {"1";"8W1"}, $K$14:$K$89, "&lt;="&amp;$A120, $L$14:$L$89, "&gt;="&amp;$A121)), SUM(COUNTIFS($J$14:$J$89, D$106, $I$14:$I$89, "&gt; 0", $F$14:$F$89, "&lt;&gt;C", $G$14:$G$89, {"1","8W2"}, $G$14:$G$89, {"1";"8W2"}, $K$14:$K$89, "&lt;="&amp;$A120, $L$14:$L$89, "&gt;="&amp;$A121)), SUM(COUNTIFS($J$14:$J$89, D$106, $I$14:$I$89, "&gt; 0", $F$14:$F$89, "&lt;&gt;C", $G$14:$G$89, {"8W1","5W1"}, $G$14:$G$89, {"8W1";"5W1"}, $K$14:$K$89, "&lt;="&amp;$A120, $L$14:$L$89, "&gt;="&amp;$A121)), SUM(COUNTIFS($J$14:$J$89, D$106, $I$14:$I$89, "&gt; 0", $F$14:$F$89, "&lt;&gt;C", $G$14:$G$89, {"8W1","5W2"}, $G$14:$G$89, {"8W1";"5W2"}, $K$14:$K$89, "&lt;="&amp;$A120, $L$14:$L$89, "&gt;="&amp;$A121)), SUM(COUNTIFS($J$14:$J$89, D$106, $I$14:$I$89, "&gt; 0", $F$14:$F$89, "&lt;&gt;C", $G$14:$G$89, {"8W2","5W2"}, $G$14:$G$89, {"8W2";"5W2"}, $K$14:$K$89, "&lt;="&amp;$A120, $L$14:$L$89, "&gt;="&amp;$A121)), SUM(COUNTIFS($J$14:$J$89, D$106, $I$14:$I$89, "&gt; 0", $F$14:$F$89, "&lt;&gt;C", $G$14:$G$89, {"8W2","5W3"}, $G$14:$G$89, {"8W2";"5W3"}, $K$14:$K$89, "&lt;="&amp;$A120, $L$14:$L$89, "&gt;="&amp;$A121))))</f>
        <v>1</v>
      </c>
      <c r="E120" s="54">
        <f xml:space="preserve"> IF(COUNTIFS($J$14:$J$89, E$106, $I$14:$I$89, "&gt; 0", $F$14:$F$89, "&lt;&gt;C", $K$14:$K$89, "&lt;="&amp;$A120, $L$14:$L$89, "&gt;="&amp;$A121) &lt; 2, COUNTIFS($J$14:$J$89, E$106, $I$14:$I$89, "&gt; 0", $F$14:$F$89, "&lt;&gt;C", $K$14:$K$89, "&lt;="&amp;$A120, $L$14:$L$89, "&gt;="&amp;$A121), MAX(SUM(COUNTIFS($J$14:$J$89, E$106, $I$14:$I$89, "&gt; 0", $F$14:$F$89, "&lt;&gt;C", $G$14:$G$89, {"1"}, $G$14:$G$89, {"1"}, $K$14:$K$89, "&lt;="&amp;$A120, $L$14:$L$89, "&gt;="&amp;$A121)), SUM(COUNTIFS($J$14:$J$89, E$106, $I$14:$I$89, "&gt; 0", $F$14:$F$89, "&lt;&gt;C", $G$14:$G$89, {"1","5W1"}, $G$14:$G$89, {"1";"5W1"}, $K$14:$K$89, "&lt;="&amp;$A120, $L$14:$L$89, "&gt;="&amp;$A121)), SUM(COUNTIFS($J$14:$J$89, E$106, $I$14:$I$89, "&gt; 0", $F$14:$F$89, "&lt;&gt;C", $G$14:$G$89, {"1","5W2"}, $G$14:$G$89, {"1";"5W2"}, $K$14:$K$89, "&lt;="&amp;$A120, $L$14:$L$89, "&gt;="&amp;$A121)), SUM(COUNTIFS($J$14:$J$89, E$106, $I$14:$I$89, "&gt; 0", $F$14:$F$89, "&lt;&gt;C", $G$14:$G$89, {"1","5W3"}, $G$14:$G$89, {"1";"5W3"}, $K$14:$K$89, "&lt;="&amp;$A120, $L$14:$L$89, "&gt;="&amp;$A121)), SUM(COUNTIFS($J$14:$J$89, E$106, $I$14:$I$89, "&gt; 0", $F$14:$F$89, "&lt;&gt;C", $G$14:$G$89, {"1","8W1"}, $G$14:$G$89, {"1";"8W1"}, $K$14:$K$89, "&lt;="&amp;$A120, $L$14:$L$89, "&gt;="&amp;$A121)), SUM(COUNTIFS($J$14:$J$89, E$106, $I$14:$I$89, "&gt; 0", $F$14:$F$89, "&lt;&gt;C", $G$14:$G$89, {"1","8W2"}, $G$14:$G$89, {"1";"8W2"}, $K$14:$K$89, "&lt;="&amp;$A120, $L$14:$L$89, "&gt;="&amp;$A121)), SUM(COUNTIFS($J$14:$J$89, E$106, $I$14:$I$89, "&gt; 0", $F$14:$F$89, "&lt;&gt;C", $G$14:$G$89, {"8W1","5W1"}, $G$14:$G$89, {"8W1";"5W1"}, $K$14:$K$89, "&lt;="&amp;$A120, $L$14:$L$89, "&gt;="&amp;$A121)), SUM(COUNTIFS($J$14:$J$89, E$106, $I$14:$I$89, "&gt; 0", $F$14:$F$89, "&lt;&gt;C", $G$14:$G$89, {"8W1","5W2"}, $G$14:$G$89, {"8W1";"5W2"}, $K$14:$K$89, "&lt;="&amp;$A120, $L$14:$L$89, "&gt;="&amp;$A121)), SUM(COUNTIFS($J$14:$J$89, E$106, $I$14:$I$89, "&gt; 0", $F$14:$F$89, "&lt;&gt;C", $G$14:$G$89, {"8W2","5W2"}, $G$14:$G$89, {"8W2";"5W2"}, $K$14:$K$89, "&lt;="&amp;$A120, $L$14:$L$89, "&gt;="&amp;$A121)), SUM(COUNTIFS($J$14:$J$89, E$106, $I$14:$I$89, "&gt; 0", $F$14:$F$89, "&lt;&gt;C", $G$14:$G$89, {"8W2","5W3"}, $G$14:$G$89, {"8W2";"5W3"}, $K$14:$K$89, "&lt;="&amp;$A120, $L$14:$L$89, "&gt;="&amp;$A121))))</f>
        <v>1</v>
      </c>
      <c r="F120" s="54">
        <f xml:space="preserve"> IF(COUNTIFS($J$14:$J$89, F$106, $I$14:$I$89, "&gt; 0", $F$14:$F$89, "&lt;&gt;C", $K$14:$K$89, "&lt;="&amp;$A120, $L$14:$L$89, "&gt;="&amp;$A121) &lt; 2, COUNTIFS($J$14:$J$89, F$106, $I$14:$I$89, "&gt; 0", $F$14:$F$89, "&lt;&gt;C", $K$14:$K$89, "&lt;="&amp;$A120, $L$14:$L$89, "&gt;="&amp;$A121), MAX(SUM(COUNTIFS($J$14:$J$89, F$106, $I$14:$I$89, "&gt; 0", $F$14:$F$89, "&lt;&gt;C", $G$14:$G$89, {"1"}, $G$14:$G$89, {"1"}, $K$14:$K$89, "&lt;="&amp;$A120, $L$14:$L$89, "&gt;="&amp;$A121)), SUM(COUNTIFS($J$14:$J$89, F$106, $I$14:$I$89, "&gt; 0", $F$14:$F$89, "&lt;&gt;C", $G$14:$G$89, {"1","5W1"}, $G$14:$G$89, {"1";"5W1"}, $K$14:$K$89, "&lt;="&amp;$A120, $L$14:$L$89, "&gt;="&amp;$A121)), SUM(COUNTIFS($J$14:$J$89, F$106, $I$14:$I$89, "&gt; 0", $F$14:$F$89, "&lt;&gt;C", $G$14:$G$89, {"1","5W2"}, $G$14:$G$89, {"1";"5W2"}, $K$14:$K$89, "&lt;="&amp;$A120, $L$14:$L$89, "&gt;="&amp;$A121)), SUM(COUNTIFS($J$14:$J$89, F$106, $I$14:$I$89, "&gt; 0", $F$14:$F$89, "&lt;&gt;C", $G$14:$G$89, {"1","5W3"}, $G$14:$G$89, {"1";"5W3"}, $K$14:$K$89, "&lt;="&amp;$A120, $L$14:$L$89, "&gt;="&amp;$A121)), SUM(COUNTIFS($J$14:$J$89, F$106, $I$14:$I$89, "&gt; 0", $F$14:$F$89, "&lt;&gt;C", $G$14:$G$89, {"1","8W1"}, $G$14:$G$89, {"1";"8W1"}, $K$14:$K$89, "&lt;="&amp;$A120, $L$14:$L$89, "&gt;="&amp;$A121)), SUM(COUNTIFS($J$14:$J$89, F$106, $I$14:$I$89, "&gt; 0", $F$14:$F$89, "&lt;&gt;C", $G$14:$G$89, {"1","8W2"}, $G$14:$G$89, {"1";"8W2"}, $K$14:$K$89, "&lt;="&amp;$A120, $L$14:$L$89, "&gt;="&amp;$A121)), SUM(COUNTIFS($J$14:$J$89, F$106, $I$14:$I$89, "&gt; 0", $F$14:$F$89, "&lt;&gt;C", $G$14:$G$89, {"8W1","5W1"}, $G$14:$G$89, {"8W1";"5W1"}, $K$14:$K$89, "&lt;="&amp;$A120, $L$14:$L$89, "&gt;="&amp;$A121)), SUM(COUNTIFS($J$14:$J$89, F$106, $I$14:$I$89, "&gt; 0", $F$14:$F$89, "&lt;&gt;C", $G$14:$G$89, {"8W1","5W2"}, $G$14:$G$89, {"8W1";"5W2"}, $K$14:$K$89, "&lt;="&amp;$A120, $L$14:$L$89, "&gt;="&amp;$A121)), SUM(COUNTIFS($J$14:$J$89, F$106, $I$14:$I$89, "&gt; 0", $F$14:$F$89, "&lt;&gt;C", $G$14:$G$89, {"8W2","5W2"}, $G$14:$G$89, {"8W2";"5W2"}, $K$14:$K$89, "&lt;="&amp;$A120, $L$14:$L$89, "&gt;="&amp;$A121)), SUM(COUNTIFS($J$14:$J$89, F$106, $I$14:$I$89, "&gt; 0", $F$14:$F$89, "&lt;&gt;C", $G$14:$G$89, {"8W2","5W3"}, $G$14:$G$89, {"8W2";"5W3"}, $K$14:$K$89, "&lt;="&amp;$A120, $L$14:$L$89, "&gt;="&amp;$A121))))</f>
        <v>1</v>
      </c>
      <c r="G120" s="54">
        <f xml:space="preserve"> IF(COUNTIFS($J$14:$J$89, G$106, $I$14:$I$89, "&gt; 0", $F$14:$F$89, "&lt;&gt;C", $K$14:$K$89, "&lt;="&amp;$A120, $L$14:$L$89, "&gt;="&amp;$A121) &lt; 2, COUNTIFS($J$14:$J$89, G$106, $I$14:$I$89, "&gt; 0", $F$14:$F$89, "&lt;&gt;C", $K$14:$K$89, "&lt;="&amp;$A120, $L$14:$L$89, "&gt;="&amp;$A121), MAX(SUM(COUNTIFS($J$14:$J$89, G$106, $I$14:$I$89, "&gt; 0", $F$14:$F$89, "&lt;&gt;C", $G$14:$G$89, {"1"}, $G$14:$G$89, {"1"}, $K$14:$K$89, "&lt;="&amp;$A120, $L$14:$L$89, "&gt;="&amp;$A121)), SUM(COUNTIFS($J$14:$J$89, G$106, $I$14:$I$89, "&gt; 0", $F$14:$F$89, "&lt;&gt;C", $G$14:$G$89, {"1","5W1"}, $G$14:$G$89, {"1";"5W1"}, $K$14:$K$89, "&lt;="&amp;$A120, $L$14:$L$89, "&gt;="&amp;$A121)), SUM(COUNTIFS($J$14:$J$89, G$106, $I$14:$I$89, "&gt; 0", $F$14:$F$89, "&lt;&gt;C", $G$14:$G$89, {"1","5W2"}, $G$14:$G$89, {"1";"5W2"}, $K$14:$K$89, "&lt;="&amp;$A120, $L$14:$L$89, "&gt;="&amp;$A121)), SUM(COUNTIFS($J$14:$J$89, G$106, $I$14:$I$89, "&gt; 0", $F$14:$F$89, "&lt;&gt;C", $G$14:$G$89, {"1","5W3"}, $G$14:$G$89, {"1";"5W3"}, $K$14:$K$89, "&lt;="&amp;$A120, $L$14:$L$89, "&gt;="&amp;$A121)), SUM(COUNTIFS($J$14:$J$89, G$106, $I$14:$I$89, "&gt; 0", $F$14:$F$89, "&lt;&gt;C", $G$14:$G$89, {"1","8W1"}, $G$14:$G$89, {"1";"8W1"}, $K$14:$K$89, "&lt;="&amp;$A120, $L$14:$L$89, "&gt;="&amp;$A121)), SUM(COUNTIFS($J$14:$J$89, G$106, $I$14:$I$89, "&gt; 0", $F$14:$F$89, "&lt;&gt;C", $G$14:$G$89, {"1","8W2"}, $G$14:$G$89, {"1";"8W2"}, $K$14:$K$89, "&lt;="&amp;$A120, $L$14:$L$89, "&gt;="&amp;$A121)), SUM(COUNTIFS($J$14:$J$89, G$106, $I$14:$I$89, "&gt; 0", $F$14:$F$89, "&lt;&gt;C", $G$14:$G$89, {"8W1","5W1"}, $G$14:$G$89, {"8W1";"5W1"}, $K$14:$K$89, "&lt;="&amp;$A120, $L$14:$L$89, "&gt;="&amp;$A121)), SUM(COUNTIFS($J$14:$J$89, G$106, $I$14:$I$89, "&gt; 0", $F$14:$F$89, "&lt;&gt;C", $G$14:$G$89, {"8W1","5W2"}, $G$14:$G$89, {"8W1";"5W2"}, $K$14:$K$89, "&lt;="&amp;$A120, $L$14:$L$89, "&gt;="&amp;$A121)), SUM(COUNTIFS($J$14:$J$89, G$106, $I$14:$I$89, "&gt; 0", $F$14:$F$89, "&lt;&gt;C", $G$14:$G$89, {"8W2","5W2"}, $G$14:$G$89, {"8W2";"5W2"}, $K$14:$K$89, "&lt;="&amp;$A120, $L$14:$L$89, "&gt;="&amp;$A121)), SUM(COUNTIFS($J$14:$J$89, G$106, $I$14:$I$89, "&gt; 0", $F$14:$F$89, "&lt;&gt;C", $G$14:$G$89, {"8W2","5W3"}, $G$14:$G$89, {"8W2";"5W3"}, $K$14:$K$89, "&lt;="&amp;$A120, $L$14:$L$89, "&gt;="&amp;$A121))))</f>
        <v>1</v>
      </c>
      <c r="H120" s="54">
        <f xml:space="preserve"> IF(COUNTIFS($J$14:$J$89, H$106, $I$14:$I$89, "&gt; 0", $F$14:$F$89, "&lt;&gt;C", $K$14:$K$89, "&lt;="&amp;$A120, $L$14:$L$89, "&gt;="&amp;$A121) &lt; 2, COUNTIFS($J$14:$J$89, H$106, $I$14:$I$89, "&gt; 0", $F$14:$F$89, "&lt;&gt;C", $K$14:$K$89, "&lt;="&amp;$A120, $L$14:$L$89, "&gt;="&amp;$A121), MAX(SUM(COUNTIFS($J$14:$J$89, H$106, $I$14:$I$89, "&gt; 0", $F$14:$F$89, "&lt;&gt;C", $G$14:$G$89, {"1"}, $G$14:$G$89, {"1"}, $K$14:$K$89, "&lt;="&amp;$A120, $L$14:$L$89, "&gt;="&amp;$A121)), SUM(COUNTIFS($J$14:$J$89, H$106, $I$14:$I$89, "&gt; 0", $F$14:$F$89, "&lt;&gt;C", $G$14:$G$89, {"1","5W1"}, $G$14:$G$89, {"1";"5W1"}, $K$14:$K$89, "&lt;="&amp;$A120, $L$14:$L$89, "&gt;="&amp;$A121)), SUM(COUNTIFS($J$14:$J$89, H$106, $I$14:$I$89, "&gt; 0", $F$14:$F$89, "&lt;&gt;C", $G$14:$G$89, {"1","5W2"}, $G$14:$G$89, {"1";"5W2"}, $K$14:$K$89, "&lt;="&amp;$A120, $L$14:$L$89, "&gt;="&amp;$A121)), SUM(COUNTIFS($J$14:$J$89, H$106, $I$14:$I$89, "&gt; 0", $F$14:$F$89, "&lt;&gt;C", $G$14:$G$89, {"1","5W3"}, $G$14:$G$89, {"1";"5W3"}, $K$14:$K$89, "&lt;="&amp;$A120, $L$14:$L$89, "&gt;="&amp;$A121)), SUM(COUNTIFS($J$14:$J$89, H$106, $I$14:$I$89, "&gt; 0", $F$14:$F$89, "&lt;&gt;C", $G$14:$G$89, {"1","8W1"}, $G$14:$G$89, {"1";"8W1"}, $K$14:$K$89, "&lt;="&amp;$A120, $L$14:$L$89, "&gt;="&amp;$A121)), SUM(COUNTIFS($J$14:$J$89, H$106, $I$14:$I$89, "&gt; 0", $F$14:$F$89, "&lt;&gt;C", $G$14:$G$89, {"1","8W2"}, $G$14:$G$89, {"1";"8W2"}, $K$14:$K$89, "&lt;="&amp;$A120, $L$14:$L$89, "&gt;="&amp;$A121)), SUM(COUNTIFS($J$14:$J$89, H$106, $I$14:$I$89, "&gt; 0", $F$14:$F$89, "&lt;&gt;C", $G$14:$G$89, {"8W1","5W1"}, $G$14:$G$89, {"8W1";"5W1"}, $K$14:$K$89, "&lt;="&amp;$A120, $L$14:$L$89, "&gt;="&amp;$A121)), SUM(COUNTIFS($J$14:$J$89, H$106, $I$14:$I$89, "&gt; 0", $F$14:$F$89, "&lt;&gt;C", $G$14:$G$89, {"8W1","5W2"}, $G$14:$G$89, {"8W1";"5W2"}, $K$14:$K$89, "&lt;="&amp;$A120, $L$14:$L$89, "&gt;="&amp;$A121)), SUM(COUNTIFS($J$14:$J$89, H$106, $I$14:$I$89, "&gt; 0", $F$14:$F$89, "&lt;&gt;C", $G$14:$G$89, {"8W2","5W2"}, $G$14:$G$89, {"8W2";"5W2"}, $K$14:$K$89, "&lt;="&amp;$A120, $L$14:$L$89, "&gt;="&amp;$A121)), SUM(COUNTIFS($J$14:$J$89, H$106, $I$14:$I$89, "&gt; 0", $F$14:$F$89, "&lt;&gt;C", $G$14:$G$89, {"8W2","5W3"}, $G$14:$G$89, {"8W2";"5W3"}, $K$14:$K$89, "&lt;="&amp;$A120, $L$14:$L$89, "&gt;="&amp;$A121))))</f>
        <v>1</v>
      </c>
      <c r="P120"/>
    </row>
    <row r="121" spans="1:16" ht="15" x14ac:dyDescent="0.25">
      <c r="A121" s="152">
        <f t="shared" si="6"/>
        <v>0.45833333333333359</v>
      </c>
      <c r="B121" s="202" t="str">
        <f t="shared" si="4"/>
        <v>11:00 AM-11:15 AM</v>
      </c>
      <c r="C121" s="54">
        <f xml:space="preserve"> IF(COUNTIFS($J$14:$J$89, C$106, $I$14:$I$89, "&gt; 0", $F$14:$F$89, "&lt;&gt;C", $K$14:$K$89, "&lt;="&amp;$A121, $L$14:$L$89, "&gt;="&amp;$A122) &lt; 2, COUNTIFS($J$14:$J$89, C$106, $I$14:$I$89, "&gt; 0", $F$14:$F$89, "&lt;&gt;C", $K$14:$K$89, "&lt;="&amp;$A121, $L$14:$L$89, "&gt;="&amp;$A122), MAX(SUM(COUNTIFS($J$14:$J$89, C$106, $I$14:$I$89, "&gt; 0", $F$14:$F$89, "&lt;&gt;C", $G$14:$G$89, {"1"}, $G$14:$G$89, {"1"}, $K$14:$K$89, "&lt;="&amp;$A121, $L$14:$L$89, "&gt;="&amp;$A122)), SUM(COUNTIFS($J$14:$J$89, C$106, $I$14:$I$89, "&gt; 0", $F$14:$F$89, "&lt;&gt;C", $G$14:$G$89, {"1","5W1"}, $G$14:$G$89, {"1";"5W1"}, $K$14:$K$89, "&lt;="&amp;$A121, $L$14:$L$89, "&gt;="&amp;$A122)), SUM(COUNTIFS($J$14:$J$89, C$106, $I$14:$I$89, "&gt; 0", $F$14:$F$89, "&lt;&gt;C", $G$14:$G$89, {"1","5W2"}, $G$14:$G$89, {"1";"5W2"}, $K$14:$K$89, "&lt;="&amp;$A121, $L$14:$L$89, "&gt;="&amp;$A122)), SUM(COUNTIFS($J$14:$J$89, C$106, $I$14:$I$89, "&gt; 0", $F$14:$F$89, "&lt;&gt;C", $G$14:$G$89, {"1","5W3"}, $G$14:$G$89, {"1";"5W3"}, $K$14:$K$89, "&lt;="&amp;$A121, $L$14:$L$89, "&gt;="&amp;$A122)), SUM(COUNTIFS($J$14:$J$89, C$106, $I$14:$I$89, "&gt; 0", $F$14:$F$89, "&lt;&gt;C", $G$14:$G$89, {"1","8W1"}, $G$14:$G$89, {"1";"8W1"}, $K$14:$K$89, "&lt;="&amp;$A121, $L$14:$L$89, "&gt;="&amp;$A122)), SUM(COUNTIFS($J$14:$J$89, C$106, $I$14:$I$89, "&gt; 0", $F$14:$F$89, "&lt;&gt;C", $G$14:$G$89, {"1","8W2"}, $G$14:$G$89, {"1";"8W2"}, $K$14:$K$89, "&lt;="&amp;$A121, $L$14:$L$89, "&gt;="&amp;$A122)), SUM(COUNTIFS($J$14:$J$89, C$106, $I$14:$I$89, "&gt; 0", $F$14:$F$89, "&lt;&gt;C", $G$14:$G$89, {"8W1","5W1"}, $G$14:$G$89, {"8W1";"5W1"}, $K$14:$K$89, "&lt;="&amp;$A121, $L$14:$L$89, "&gt;="&amp;$A122)), SUM(COUNTIFS($J$14:$J$89, C$106, $I$14:$I$89, "&gt; 0", $F$14:$F$89, "&lt;&gt;C", $G$14:$G$89, {"8W1","5W2"}, $G$14:$G$89, {"8W1";"5W2"}, $K$14:$K$89, "&lt;="&amp;$A121, $L$14:$L$89, "&gt;="&amp;$A122)), SUM(COUNTIFS($J$14:$J$89, C$106, $I$14:$I$89, "&gt; 0", $F$14:$F$89, "&lt;&gt;C", $G$14:$G$89, {"8W2","5W2"}, $G$14:$G$89, {"8W2";"5W2"}, $K$14:$K$89, "&lt;="&amp;$A121, $L$14:$L$89, "&gt;="&amp;$A122)), SUM(COUNTIFS($J$14:$J$89, C$106, $I$14:$I$89, "&gt; 0", $F$14:$F$89, "&lt;&gt;C", $G$14:$G$89, {"8W2","5W3"}, $G$14:$G$89, {"8W2";"5W3"}, $K$14:$K$89, "&lt;="&amp;$A121, $L$14:$L$89, "&gt;="&amp;$A122))))</f>
        <v>1</v>
      </c>
      <c r="D121" s="54">
        <f xml:space="preserve"> IF(COUNTIFS($J$14:$J$89, D$106, $I$14:$I$89, "&gt; 0", $F$14:$F$89, "&lt;&gt;C", $K$14:$K$89, "&lt;="&amp;$A121, $L$14:$L$89, "&gt;="&amp;$A122) &lt; 2, COUNTIFS($J$14:$J$89, D$106, $I$14:$I$89, "&gt; 0", $F$14:$F$89, "&lt;&gt;C", $K$14:$K$89, "&lt;="&amp;$A121, $L$14:$L$89, "&gt;="&amp;$A122), MAX(SUM(COUNTIFS($J$14:$J$89, D$106, $I$14:$I$89, "&gt; 0", $F$14:$F$89, "&lt;&gt;C", $G$14:$G$89, {"1"}, $G$14:$G$89, {"1"}, $K$14:$K$89, "&lt;="&amp;$A121, $L$14:$L$89, "&gt;="&amp;$A122)), SUM(COUNTIFS($J$14:$J$89, D$106, $I$14:$I$89, "&gt; 0", $F$14:$F$89, "&lt;&gt;C", $G$14:$G$89, {"1","5W1"}, $G$14:$G$89, {"1";"5W1"}, $K$14:$K$89, "&lt;="&amp;$A121, $L$14:$L$89, "&gt;="&amp;$A122)), SUM(COUNTIFS($J$14:$J$89, D$106, $I$14:$I$89, "&gt; 0", $F$14:$F$89, "&lt;&gt;C", $G$14:$G$89, {"1","5W2"}, $G$14:$G$89, {"1";"5W2"}, $K$14:$K$89, "&lt;="&amp;$A121, $L$14:$L$89, "&gt;="&amp;$A122)), SUM(COUNTIFS($J$14:$J$89, D$106, $I$14:$I$89, "&gt; 0", $F$14:$F$89, "&lt;&gt;C", $G$14:$G$89, {"1","5W3"}, $G$14:$G$89, {"1";"5W3"}, $K$14:$K$89, "&lt;="&amp;$A121, $L$14:$L$89, "&gt;="&amp;$A122)), SUM(COUNTIFS($J$14:$J$89, D$106, $I$14:$I$89, "&gt; 0", $F$14:$F$89, "&lt;&gt;C", $G$14:$G$89, {"1","8W1"}, $G$14:$G$89, {"1";"8W1"}, $K$14:$K$89, "&lt;="&amp;$A121, $L$14:$L$89, "&gt;="&amp;$A122)), SUM(COUNTIFS($J$14:$J$89, D$106, $I$14:$I$89, "&gt; 0", $F$14:$F$89, "&lt;&gt;C", $G$14:$G$89, {"1","8W2"}, $G$14:$G$89, {"1";"8W2"}, $K$14:$K$89, "&lt;="&amp;$A121, $L$14:$L$89, "&gt;="&amp;$A122)), SUM(COUNTIFS($J$14:$J$89, D$106, $I$14:$I$89, "&gt; 0", $F$14:$F$89, "&lt;&gt;C", $G$14:$G$89, {"8W1","5W1"}, $G$14:$G$89, {"8W1";"5W1"}, $K$14:$K$89, "&lt;="&amp;$A121, $L$14:$L$89, "&gt;="&amp;$A122)), SUM(COUNTIFS($J$14:$J$89, D$106, $I$14:$I$89, "&gt; 0", $F$14:$F$89, "&lt;&gt;C", $G$14:$G$89, {"8W1","5W2"}, $G$14:$G$89, {"8W1";"5W2"}, $K$14:$K$89, "&lt;="&amp;$A121, $L$14:$L$89, "&gt;="&amp;$A122)), SUM(COUNTIFS($J$14:$J$89, D$106, $I$14:$I$89, "&gt; 0", $F$14:$F$89, "&lt;&gt;C", $G$14:$G$89, {"8W2","5W2"}, $G$14:$G$89, {"8W2";"5W2"}, $K$14:$K$89, "&lt;="&amp;$A121, $L$14:$L$89, "&gt;="&amp;$A122)), SUM(COUNTIFS($J$14:$J$89, D$106, $I$14:$I$89, "&gt; 0", $F$14:$F$89, "&lt;&gt;C", $G$14:$G$89, {"8W2","5W3"}, $G$14:$G$89, {"8W2";"5W3"}, $K$14:$K$89, "&lt;="&amp;$A121, $L$14:$L$89, "&gt;="&amp;$A122))))</f>
        <v>1</v>
      </c>
      <c r="E121" s="54">
        <f xml:space="preserve"> IF(COUNTIFS($J$14:$J$89, E$106, $I$14:$I$89, "&gt; 0", $F$14:$F$89, "&lt;&gt;C", $K$14:$K$89, "&lt;="&amp;$A121, $L$14:$L$89, "&gt;="&amp;$A122) &lt; 2, COUNTIFS($J$14:$J$89, E$106, $I$14:$I$89, "&gt; 0", $F$14:$F$89, "&lt;&gt;C", $K$14:$K$89, "&lt;="&amp;$A121, $L$14:$L$89, "&gt;="&amp;$A122), MAX(SUM(COUNTIFS($J$14:$J$89, E$106, $I$14:$I$89, "&gt; 0", $F$14:$F$89, "&lt;&gt;C", $G$14:$G$89, {"1"}, $G$14:$G$89, {"1"}, $K$14:$K$89, "&lt;="&amp;$A121, $L$14:$L$89, "&gt;="&amp;$A122)), SUM(COUNTIFS($J$14:$J$89, E$106, $I$14:$I$89, "&gt; 0", $F$14:$F$89, "&lt;&gt;C", $G$14:$G$89, {"1","5W1"}, $G$14:$G$89, {"1";"5W1"}, $K$14:$K$89, "&lt;="&amp;$A121, $L$14:$L$89, "&gt;="&amp;$A122)), SUM(COUNTIFS($J$14:$J$89, E$106, $I$14:$I$89, "&gt; 0", $F$14:$F$89, "&lt;&gt;C", $G$14:$G$89, {"1","5W2"}, $G$14:$G$89, {"1";"5W2"}, $K$14:$K$89, "&lt;="&amp;$A121, $L$14:$L$89, "&gt;="&amp;$A122)), SUM(COUNTIFS($J$14:$J$89, E$106, $I$14:$I$89, "&gt; 0", $F$14:$F$89, "&lt;&gt;C", $G$14:$G$89, {"1","5W3"}, $G$14:$G$89, {"1";"5W3"}, $K$14:$K$89, "&lt;="&amp;$A121, $L$14:$L$89, "&gt;="&amp;$A122)), SUM(COUNTIFS($J$14:$J$89, E$106, $I$14:$I$89, "&gt; 0", $F$14:$F$89, "&lt;&gt;C", $G$14:$G$89, {"1","8W1"}, $G$14:$G$89, {"1";"8W1"}, $K$14:$K$89, "&lt;="&amp;$A121, $L$14:$L$89, "&gt;="&amp;$A122)), SUM(COUNTIFS($J$14:$J$89, E$106, $I$14:$I$89, "&gt; 0", $F$14:$F$89, "&lt;&gt;C", $G$14:$G$89, {"1","8W2"}, $G$14:$G$89, {"1";"8W2"}, $K$14:$K$89, "&lt;="&amp;$A121, $L$14:$L$89, "&gt;="&amp;$A122)), SUM(COUNTIFS($J$14:$J$89, E$106, $I$14:$I$89, "&gt; 0", $F$14:$F$89, "&lt;&gt;C", $G$14:$G$89, {"8W1","5W1"}, $G$14:$G$89, {"8W1";"5W1"}, $K$14:$K$89, "&lt;="&amp;$A121, $L$14:$L$89, "&gt;="&amp;$A122)), SUM(COUNTIFS($J$14:$J$89, E$106, $I$14:$I$89, "&gt; 0", $F$14:$F$89, "&lt;&gt;C", $G$14:$G$89, {"8W1","5W2"}, $G$14:$G$89, {"8W1";"5W2"}, $K$14:$K$89, "&lt;="&amp;$A121, $L$14:$L$89, "&gt;="&amp;$A122)), SUM(COUNTIFS($J$14:$J$89, E$106, $I$14:$I$89, "&gt; 0", $F$14:$F$89, "&lt;&gt;C", $G$14:$G$89, {"8W2","5W2"}, $G$14:$G$89, {"8W2";"5W2"}, $K$14:$K$89, "&lt;="&amp;$A121, $L$14:$L$89, "&gt;="&amp;$A122)), SUM(COUNTIFS($J$14:$J$89, E$106, $I$14:$I$89, "&gt; 0", $F$14:$F$89, "&lt;&gt;C", $G$14:$G$89, {"8W2","5W3"}, $G$14:$G$89, {"8W2";"5W3"}, $K$14:$K$89, "&lt;="&amp;$A121, $L$14:$L$89, "&gt;="&amp;$A122))))</f>
        <v>1</v>
      </c>
      <c r="F121" s="54">
        <f xml:space="preserve"> IF(COUNTIFS($J$14:$J$89, F$106, $I$14:$I$89, "&gt; 0", $F$14:$F$89, "&lt;&gt;C", $K$14:$K$89, "&lt;="&amp;$A121, $L$14:$L$89, "&gt;="&amp;$A122) &lt; 2, COUNTIFS($J$14:$J$89, F$106, $I$14:$I$89, "&gt; 0", $F$14:$F$89, "&lt;&gt;C", $K$14:$K$89, "&lt;="&amp;$A121, $L$14:$L$89, "&gt;="&amp;$A122), MAX(SUM(COUNTIFS($J$14:$J$89, F$106, $I$14:$I$89, "&gt; 0", $F$14:$F$89, "&lt;&gt;C", $G$14:$G$89, {"1"}, $G$14:$G$89, {"1"}, $K$14:$K$89, "&lt;="&amp;$A121, $L$14:$L$89, "&gt;="&amp;$A122)), SUM(COUNTIFS($J$14:$J$89, F$106, $I$14:$I$89, "&gt; 0", $F$14:$F$89, "&lt;&gt;C", $G$14:$G$89, {"1","5W1"}, $G$14:$G$89, {"1";"5W1"}, $K$14:$K$89, "&lt;="&amp;$A121, $L$14:$L$89, "&gt;="&amp;$A122)), SUM(COUNTIFS($J$14:$J$89, F$106, $I$14:$I$89, "&gt; 0", $F$14:$F$89, "&lt;&gt;C", $G$14:$G$89, {"1","5W2"}, $G$14:$G$89, {"1";"5W2"}, $K$14:$K$89, "&lt;="&amp;$A121, $L$14:$L$89, "&gt;="&amp;$A122)), SUM(COUNTIFS($J$14:$J$89, F$106, $I$14:$I$89, "&gt; 0", $F$14:$F$89, "&lt;&gt;C", $G$14:$G$89, {"1","5W3"}, $G$14:$G$89, {"1";"5W3"}, $K$14:$K$89, "&lt;="&amp;$A121, $L$14:$L$89, "&gt;="&amp;$A122)), SUM(COUNTIFS($J$14:$J$89, F$106, $I$14:$I$89, "&gt; 0", $F$14:$F$89, "&lt;&gt;C", $G$14:$G$89, {"1","8W1"}, $G$14:$G$89, {"1";"8W1"}, $K$14:$K$89, "&lt;="&amp;$A121, $L$14:$L$89, "&gt;="&amp;$A122)), SUM(COUNTIFS($J$14:$J$89, F$106, $I$14:$I$89, "&gt; 0", $F$14:$F$89, "&lt;&gt;C", $G$14:$G$89, {"1","8W2"}, $G$14:$G$89, {"1";"8W2"}, $K$14:$K$89, "&lt;="&amp;$A121, $L$14:$L$89, "&gt;="&amp;$A122)), SUM(COUNTIFS($J$14:$J$89, F$106, $I$14:$I$89, "&gt; 0", $F$14:$F$89, "&lt;&gt;C", $G$14:$G$89, {"8W1","5W1"}, $G$14:$G$89, {"8W1";"5W1"}, $K$14:$K$89, "&lt;="&amp;$A121, $L$14:$L$89, "&gt;="&amp;$A122)), SUM(COUNTIFS($J$14:$J$89, F$106, $I$14:$I$89, "&gt; 0", $F$14:$F$89, "&lt;&gt;C", $G$14:$G$89, {"8W1","5W2"}, $G$14:$G$89, {"8W1";"5W2"}, $K$14:$K$89, "&lt;="&amp;$A121, $L$14:$L$89, "&gt;="&amp;$A122)), SUM(COUNTIFS($J$14:$J$89, F$106, $I$14:$I$89, "&gt; 0", $F$14:$F$89, "&lt;&gt;C", $G$14:$G$89, {"8W2","5W2"}, $G$14:$G$89, {"8W2";"5W2"}, $K$14:$K$89, "&lt;="&amp;$A121, $L$14:$L$89, "&gt;="&amp;$A122)), SUM(COUNTIFS($J$14:$J$89, F$106, $I$14:$I$89, "&gt; 0", $F$14:$F$89, "&lt;&gt;C", $G$14:$G$89, {"8W2","5W3"}, $G$14:$G$89, {"8W2";"5W3"}, $K$14:$K$89, "&lt;="&amp;$A121, $L$14:$L$89, "&gt;="&amp;$A122))))</f>
        <v>1</v>
      </c>
      <c r="G121" s="54">
        <f xml:space="preserve"> IF(COUNTIFS($J$14:$J$89, G$106, $I$14:$I$89, "&gt; 0", $F$14:$F$89, "&lt;&gt;C", $K$14:$K$89, "&lt;="&amp;$A121, $L$14:$L$89, "&gt;="&amp;$A122) &lt; 2, COUNTIFS($J$14:$J$89, G$106, $I$14:$I$89, "&gt; 0", $F$14:$F$89, "&lt;&gt;C", $K$14:$K$89, "&lt;="&amp;$A121, $L$14:$L$89, "&gt;="&amp;$A122), MAX(SUM(COUNTIFS($J$14:$J$89, G$106, $I$14:$I$89, "&gt; 0", $F$14:$F$89, "&lt;&gt;C", $G$14:$G$89, {"1"}, $G$14:$G$89, {"1"}, $K$14:$K$89, "&lt;="&amp;$A121, $L$14:$L$89, "&gt;="&amp;$A122)), SUM(COUNTIFS($J$14:$J$89, G$106, $I$14:$I$89, "&gt; 0", $F$14:$F$89, "&lt;&gt;C", $G$14:$G$89, {"1","5W1"}, $G$14:$G$89, {"1";"5W1"}, $K$14:$K$89, "&lt;="&amp;$A121, $L$14:$L$89, "&gt;="&amp;$A122)), SUM(COUNTIFS($J$14:$J$89, G$106, $I$14:$I$89, "&gt; 0", $F$14:$F$89, "&lt;&gt;C", $G$14:$G$89, {"1","5W2"}, $G$14:$G$89, {"1";"5W2"}, $K$14:$K$89, "&lt;="&amp;$A121, $L$14:$L$89, "&gt;="&amp;$A122)), SUM(COUNTIFS($J$14:$J$89, G$106, $I$14:$I$89, "&gt; 0", $F$14:$F$89, "&lt;&gt;C", $G$14:$G$89, {"1","5W3"}, $G$14:$G$89, {"1";"5W3"}, $K$14:$K$89, "&lt;="&amp;$A121, $L$14:$L$89, "&gt;="&amp;$A122)), SUM(COUNTIFS($J$14:$J$89, G$106, $I$14:$I$89, "&gt; 0", $F$14:$F$89, "&lt;&gt;C", $G$14:$G$89, {"1","8W1"}, $G$14:$G$89, {"1";"8W1"}, $K$14:$K$89, "&lt;="&amp;$A121, $L$14:$L$89, "&gt;="&amp;$A122)), SUM(COUNTIFS($J$14:$J$89, G$106, $I$14:$I$89, "&gt; 0", $F$14:$F$89, "&lt;&gt;C", $G$14:$G$89, {"1","8W2"}, $G$14:$G$89, {"1";"8W2"}, $K$14:$K$89, "&lt;="&amp;$A121, $L$14:$L$89, "&gt;="&amp;$A122)), SUM(COUNTIFS($J$14:$J$89, G$106, $I$14:$I$89, "&gt; 0", $F$14:$F$89, "&lt;&gt;C", $G$14:$G$89, {"8W1","5W1"}, $G$14:$G$89, {"8W1";"5W1"}, $K$14:$K$89, "&lt;="&amp;$A121, $L$14:$L$89, "&gt;="&amp;$A122)), SUM(COUNTIFS($J$14:$J$89, G$106, $I$14:$I$89, "&gt; 0", $F$14:$F$89, "&lt;&gt;C", $G$14:$G$89, {"8W1","5W2"}, $G$14:$G$89, {"8W1";"5W2"}, $K$14:$K$89, "&lt;="&amp;$A121, $L$14:$L$89, "&gt;="&amp;$A122)), SUM(COUNTIFS($J$14:$J$89, G$106, $I$14:$I$89, "&gt; 0", $F$14:$F$89, "&lt;&gt;C", $G$14:$G$89, {"8W2","5W2"}, $G$14:$G$89, {"8W2";"5W2"}, $K$14:$K$89, "&lt;="&amp;$A121, $L$14:$L$89, "&gt;="&amp;$A122)), SUM(COUNTIFS($J$14:$J$89, G$106, $I$14:$I$89, "&gt; 0", $F$14:$F$89, "&lt;&gt;C", $G$14:$G$89, {"8W2","5W3"}, $G$14:$G$89, {"8W2";"5W3"}, $K$14:$K$89, "&lt;="&amp;$A121, $L$14:$L$89, "&gt;="&amp;$A122))))</f>
        <v>1</v>
      </c>
      <c r="H121" s="54">
        <f xml:space="preserve"> IF(COUNTIFS($J$14:$J$89, H$106, $I$14:$I$89, "&gt; 0", $F$14:$F$89, "&lt;&gt;C", $K$14:$K$89, "&lt;="&amp;$A121, $L$14:$L$89, "&gt;="&amp;$A122) &lt; 2, COUNTIFS($J$14:$J$89, H$106, $I$14:$I$89, "&gt; 0", $F$14:$F$89, "&lt;&gt;C", $K$14:$K$89, "&lt;="&amp;$A121, $L$14:$L$89, "&gt;="&amp;$A122), MAX(SUM(COUNTIFS($J$14:$J$89, H$106, $I$14:$I$89, "&gt; 0", $F$14:$F$89, "&lt;&gt;C", $G$14:$G$89, {"1"}, $G$14:$G$89, {"1"}, $K$14:$K$89, "&lt;="&amp;$A121, $L$14:$L$89, "&gt;="&amp;$A122)), SUM(COUNTIFS($J$14:$J$89, H$106, $I$14:$I$89, "&gt; 0", $F$14:$F$89, "&lt;&gt;C", $G$14:$G$89, {"1","5W1"}, $G$14:$G$89, {"1";"5W1"}, $K$14:$K$89, "&lt;="&amp;$A121, $L$14:$L$89, "&gt;="&amp;$A122)), SUM(COUNTIFS($J$14:$J$89, H$106, $I$14:$I$89, "&gt; 0", $F$14:$F$89, "&lt;&gt;C", $G$14:$G$89, {"1","5W2"}, $G$14:$G$89, {"1";"5W2"}, $K$14:$K$89, "&lt;="&amp;$A121, $L$14:$L$89, "&gt;="&amp;$A122)), SUM(COUNTIFS($J$14:$J$89, H$106, $I$14:$I$89, "&gt; 0", $F$14:$F$89, "&lt;&gt;C", $G$14:$G$89, {"1","5W3"}, $G$14:$G$89, {"1";"5W3"}, $K$14:$K$89, "&lt;="&amp;$A121, $L$14:$L$89, "&gt;="&amp;$A122)), SUM(COUNTIFS($J$14:$J$89, H$106, $I$14:$I$89, "&gt; 0", $F$14:$F$89, "&lt;&gt;C", $G$14:$G$89, {"1","8W1"}, $G$14:$G$89, {"1";"8W1"}, $K$14:$K$89, "&lt;="&amp;$A121, $L$14:$L$89, "&gt;="&amp;$A122)), SUM(COUNTIFS($J$14:$J$89, H$106, $I$14:$I$89, "&gt; 0", $F$14:$F$89, "&lt;&gt;C", $G$14:$G$89, {"1","8W2"}, $G$14:$G$89, {"1";"8W2"}, $K$14:$K$89, "&lt;="&amp;$A121, $L$14:$L$89, "&gt;="&amp;$A122)), SUM(COUNTIFS($J$14:$J$89, H$106, $I$14:$I$89, "&gt; 0", $F$14:$F$89, "&lt;&gt;C", $G$14:$G$89, {"8W1","5W1"}, $G$14:$G$89, {"8W1";"5W1"}, $K$14:$K$89, "&lt;="&amp;$A121, $L$14:$L$89, "&gt;="&amp;$A122)), SUM(COUNTIFS($J$14:$J$89, H$106, $I$14:$I$89, "&gt; 0", $F$14:$F$89, "&lt;&gt;C", $G$14:$G$89, {"8W1","5W2"}, $G$14:$G$89, {"8W1";"5W2"}, $K$14:$K$89, "&lt;="&amp;$A121, $L$14:$L$89, "&gt;="&amp;$A122)), SUM(COUNTIFS($J$14:$J$89, H$106, $I$14:$I$89, "&gt; 0", $F$14:$F$89, "&lt;&gt;C", $G$14:$G$89, {"8W2","5W2"}, $G$14:$G$89, {"8W2";"5W2"}, $K$14:$K$89, "&lt;="&amp;$A121, $L$14:$L$89, "&gt;="&amp;$A122)), SUM(COUNTIFS($J$14:$J$89, H$106, $I$14:$I$89, "&gt; 0", $F$14:$F$89, "&lt;&gt;C", $G$14:$G$89, {"8W2","5W3"}, $G$14:$G$89, {"8W2";"5W3"}, $K$14:$K$89, "&lt;="&amp;$A121, $L$14:$L$89, "&gt;="&amp;$A122))))</f>
        <v>1</v>
      </c>
      <c r="P121"/>
    </row>
    <row r="122" spans="1:16" ht="15" x14ac:dyDescent="0.25">
      <c r="A122" s="152">
        <f t="shared" ref="A122:A141" si="7" xml:space="preserve"> A121 + TIME(0, $C$103,0)</f>
        <v>0.46875000000000028</v>
      </c>
      <c r="B122" s="202" t="str">
        <f t="shared" si="4"/>
        <v>11:15 AM-11:30 AM</v>
      </c>
      <c r="C122" s="54">
        <f xml:space="preserve"> IF(COUNTIFS($J$14:$J$89, C$106, $I$14:$I$89, "&gt; 0", $F$14:$F$89, "&lt;&gt;C", $K$14:$K$89, "&lt;="&amp;$A122, $L$14:$L$89, "&gt;="&amp;$A123) &lt; 2, COUNTIFS($J$14:$J$89, C$106, $I$14:$I$89, "&gt; 0", $F$14:$F$89, "&lt;&gt;C", $K$14:$K$89, "&lt;="&amp;$A122, $L$14:$L$89, "&gt;="&amp;$A123), MAX(SUM(COUNTIFS($J$14:$J$89, C$106, $I$14:$I$89, "&gt; 0", $F$14:$F$89, "&lt;&gt;C", $G$14:$G$89, {"1"}, $G$14:$G$89, {"1"}, $K$14:$K$89, "&lt;="&amp;$A122, $L$14:$L$89, "&gt;="&amp;$A123)), SUM(COUNTIFS($J$14:$J$89, C$106, $I$14:$I$89, "&gt; 0", $F$14:$F$89, "&lt;&gt;C", $G$14:$G$89, {"1","5W1"}, $G$14:$G$89, {"1";"5W1"}, $K$14:$K$89, "&lt;="&amp;$A122, $L$14:$L$89, "&gt;="&amp;$A123)), SUM(COUNTIFS($J$14:$J$89, C$106, $I$14:$I$89, "&gt; 0", $F$14:$F$89, "&lt;&gt;C", $G$14:$G$89, {"1","5W2"}, $G$14:$G$89, {"1";"5W2"}, $K$14:$K$89, "&lt;="&amp;$A122, $L$14:$L$89, "&gt;="&amp;$A123)), SUM(COUNTIFS($J$14:$J$89, C$106, $I$14:$I$89, "&gt; 0", $F$14:$F$89, "&lt;&gt;C", $G$14:$G$89, {"1","5W3"}, $G$14:$G$89, {"1";"5W3"}, $K$14:$K$89, "&lt;="&amp;$A122, $L$14:$L$89, "&gt;="&amp;$A123)), SUM(COUNTIFS($J$14:$J$89, C$106, $I$14:$I$89, "&gt; 0", $F$14:$F$89, "&lt;&gt;C", $G$14:$G$89, {"1","8W1"}, $G$14:$G$89, {"1";"8W1"}, $K$14:$K$89, "&lt;="&amp;$A122, $L$14:$L$89, "&gt;="&amp;$A123)), SUM(COUNTIFS($J$14:$J$89, C$106, $I$14:$I$89, "&gt; 0", $F$14:$F$89, "&lt;&gt;C", $G$14:$G$89, {"1","8W2"}, $G$14:$G$89, {"1";"8W2"}, $K$14:$K$89, "&lt;="&amp;$A122, $L$14:$L$89, "&gt;="&amp;$A123)), SUM(COUNTIFS($J$14:$J$89, C$106, $I$14:$I$89, "&gt; 0", $F$14:$F$89, "&lt;&gt;C", $G$14:$G$89, {"8W1","5W1"}, $G$14:$G$89, {"8W1";"5W1"}, $K$14:$K$89, "&lt;="&amp;$A122, $L$14:$L$89, "&gt;="&amp;$A123)), SUM(COUNTIFS($J$14:$J$89, C$106, $I$14:$I$89, "&gt; 0", $F$14:$F$89, "&lt;&gt;C", $G$14:$G$89, {"8W1","5W2"}, $G$14:$G$89, {"8W1";"5W2"}, $K$14:$K$89, "&lt;="&amp;$A122, $L$14:$L$89, "&gt;="&amp;$A123)), SUM(COUNTIFS($J$14:$J$89, C$106, $I$14:$I$89, "&gt; 0", $F$14:$F$89, "&lt;&gt;C", $G$14:$G$89, {"8W2","5W2"}, $G$14:$G$89, {"8W2";"5W2"}, $K$14:$K$89, "&lt;="&amp;$A122, $L$14:$L$89, "&gt;="&amp;$A123)), SUM(COUNTIFS($J$14:$J$89, C$106, $I$14:$I$89, "&gt; 0", $F$14:$F$89, "&lt;&gt;C", $G$14:$G$89, {"8W2","5W3"}, $G$14:$G$89, {"8W2";"5W3"}, $K$14:$K$89, "&lt;="&amp;$A122, $L$14:$L$89, "&gt;="&amp;$A123))))</f>
        <v>0</v>
      </c>
      <c r="D122" s="54">
        <f xml:space="preserve"> IF(COUNTIFS($J$14:$J$89, D$106, $I$14:$I$89, "&gt; 0", $F$14:$F$89, "&lt;&gt;C", $K$14:$K$89, "&lt;="&amp;$A122, $L$14:$L$89, "&gt;="&amp;$A123) &lt; 2, COUNTIFS($J$14:$J$89, D$106, $I$14:$I$89, "&gt; 0", $F$14:$F$89, "&lt;&gt;C", $K$14:$K$89, "&lt;="&amp;$A122, $L$14:$L$89, "&gt;="&amp;$A123), MAX(SUM(COUNTIFS($J$14:$J$89, D$106, $I$14:$I$89, "&gt; 0", $F$14:$F$89, "&lt;&gt;C", $G$14:$G$89, {"1"}, $G$14:$G$89, {"1"}, $K$14:$K$89, "&lt;="&amp;$A122, $L$14:$L$89, "&gt;="&amp;$A123)), SUM(COUNTIFS($J$14:$J$89, D$106, $I$14:$I$89, "&gt; 0", $F$14:$F$89, "&lt;&gt;C", $G$14:$G$89, {"1","5W1"}, $G$14:$G$89, {"1";"5W1"}, $K$14:$K$89, "&lt;="&amp;$A122, $L$14:$L$89, "&gt;="&amp;$A123)), SUM(COUNTIFS($J$14:$J$89, D$106, $I$14:$I$89, "&gt; 0", $F$14:$F$89, "&lt;&gt;C", $G$14:$G$89, {"1","5W2"}, $G$14:$G$89, {"1";"5W2"}, $K$14:$K$89, "&lt;="&amp;$A122, $L$14:$L$89, "&gt;="&amp;$A123)), SUM(COUNTIFS($J$14:$J$89, D$106, $I$14:$I$89, "&gt; 0", $F$14:$F$89, "&lt;&gt;C", $G$14:$G$89, {"1","5W3"}, $G$14:$G$89, {"1";"5W3"}, $K$14:$K$89, "&lt;="&amp;$A122, $L$14:$L$89, "&gt;="&amp;$A123)), SUM(COUNTIFS($J$14:$J$89, D$106, $I$14:$I$89, "&gt; 0", $F$14:$F$89, "&lt;&gt;C", $G$14:$G$89, {"1","8W1"}, $G$14:$G$89, {"1";"8W1"}, $K$14:$K$89, "&lt;="&amp;$A122, $L$14:$L$89, "&gt;="&amp;$A123)), SUM(COUNTIFS($J$14:$J$89, D$106, $I$14:$I$89, "&gt; 0", $F$14:$F$89, "&lt;&gt;C", $G$14:$G$89, {"1","8W2"}, $G$14:$G$89, {"1";"8W2"}, $K$14:$K$89, "&lt;="&amp;$A122, $L$14:$L$89, "&gt;="&amp;$A123)), SUM(COUNTIFS($J$14:$J$89, D$106, $I$14:$I$89, "&gt; 0", $F$14:$F$89, "&lt;&gt;C", $G$14:$G$89, {"8W1","5W1"}, $G$14:$G$89, {"8W1";"5W1"}, $K$14:$K$89, "&lt;="&amp;$A122, $L$14:$L$89, "&gt;="&amp;$A123)), SUM(COUNTIFS($J$14:$J$89, D$106, $I$14:$I$89, "&gt; 0", $F$14:$F$89, "&lt;&gt;C", $G$14:$G$89, {"8W1","5W2"}, $G$14:$G$89, {"8W1";"5W2"}, $K$14:$K$89, "&lt;="&amp;$A122, $L$14:$L$89, "&gt;="&amp;$A123)), SUM(COUNTIFS($J$14:$J$89, D$106, $I$14:$I$89, "&gt; 0", $F$14:$F$89, "&lt;&gt;C", $G$14:$G$89, {"8W2","5W2"}, $G$14:$G$89, {"8W2";"5W2"}, $K$14:$K$89, "&lt;="&amp;$A122, $L$14:$L$89, "&gt;="&amp;$A123)), SUM(COUNTIFS($J$14:$J$89, D$106, $I$14:$I$89, "&gt; 0", $F$14:$F$89, "&lt;&gt;C", $G$14:$G$89, {"8W2","5W3"}, $G$14:$G$89, {"8W2";"5W3"}, $K$14:$K$89, "&lt;="&amp;$A122, $L$14:$L$89, "&gt;="&amp;$A123))))</f>
        <v>1</v>
      </c>
      <c r="E122" s="54">
        <f xml:space="preserve"> IF(COUNTIFS($J$14:$J$89, E$106, $I$14:$I$89, "&gt; 0", $F$14:$F$89, "&lt;&gt;C", $K$14:$K$89, "&lt;="&amp;$A122, $L$14:$L$89, "&gt;="&amp;$A123) &lt; 2, COUNTIFS($J$14:$J$89, E$106, $I$14:$I$89, "&gt; 0", $F$14:$F$89, "&lt;&gt;C", $K$14:$K$89, "&lt;="&amp;$A122, $L$14:$L$89, "&gt;="&amp;$A123), MAX(SUM(COUNTIFS($J$14:$J$89, E$106, $I$14:$I$89, "&gt; 0", $F$14:$F$89, "&lt;&gt;C", $G$14:$G$89, {"1"}, $G$14:$G$89, {"1"}, $K$14:$K$89, "&lt;="&amp;$A122, $L$14:$L$89, "&gt;="&amp;$A123)), SUM(COUNTIFS($J$14:$J$89, E$106, $I$14:$I$89, "&gt; 0", $F$14:$F$89, "&lt;&gt;C", $G$14:$G$89, {"1","5W1"}, $G$14:$G$89, {"1";"5W1"}, $K$14:$K$89, "&lt;="&amp;$A122, $L$14:$L$89, "&gt;="&amp;$A123)), SUM(COUNTIFS($J$14:$J$89, E$106, $I$14:$I$89, "&gt; 0", $F$14:$F$89, "&lt;&gt;C", $G$14:$G$89, {"1","5W2"}, $G$14:$G$89, {"1";"5W2"}, $K$14:$K$89, "&lt;="&amp;$A122, $L$14:$L$89, "&gt;="&amp;$A123)), SUM(COUNTIFS($J$14:$J$89, E$106, $I$14:$I$89, "&gt; 0", $F$14:$F$89, "&lt;&gt;C", $G$14:$G$89, {"1","5W3"}, $G$14:$G$89, {"1";"5W3"}, $K$14:$K$89, "&lt;="&amp;$A122, $L$14:$L$89, "&gt;="&amp;$A123)), SUM(COUNTIFS($J$14:$J$89, E$106, $I$14:$I$89, "&gt; 0", $F$14:$F$89, "&lt;&gt;C", $G$14:$G$89, {"1","8W1"}, $G$14:$G$89, {"1";"8W1"}, $K$14:$K$89, "&lt;="&amp;$A122, $L$14:$L$89, "&gt;="&amp;$A123)), SUM(COUNTIFS($J$14:$J$89, E$106, $I$14:$I$89, "&gt; 0", $F$14:$F$89, "&lt;&gt;C", $G$14:$G$89, {"1","8W2"}, $G$14:$G$89, {"1";"8W2"}, $K$14:$K$89, "&lt;="&amp;$A122, $L$14:$L$89, "&gt;="&amp;$A123)), SUM(COUNTIFS($J$14:$J$89, E$106, $I$14:$I$89, "&gt; 0", $F$14:$F$89, "&lt;&gt;C", $G$14:$G$89, {"8W1","5W1"}, $G$14:$G$89, {"8W1";"5W1"}, $K$14:$K$89, "&lt;="&amp;$A122, $L$14:$L$89, "&gt;="&amp;$A123)), SUM(COUNTIFS($J$14:$J$89, E$106, $I$14:$I$89, "&gt; 0", $F$14:$F$89, "&lt;&gt;C", $G$14:$G$89, {"8W1","5W2"}, $G$14:$G$89, {"8W1";"5W2"}, $K$14:$K$89, "&lt;="&amp;$A122, $L$14:$L$89, "&gt;="&amp;$A123)), SUM(COUNTIFS($J$14:$J$89, E$106, $I$14:$I$89, "&gt; 0", $F$14:$F$89, "&lt;&gt;C", $G$14:$G$89, {"8W2","5W2"}, $G$14:$G$89, {"8W2";"5W2"}, $K$14:$K$89, "&lt;="&amp;$A122, $L$14:$L$89, "&gt;="&amp;$A123)), SUM(COUNTIFS($J$14:$J$89, E$106, $I$14:$I$89, "&gt; 0", $F$14:$F$89, "&lt;&gt;C", $G$14:$G$89, {"8W2","5W3"}, $G$14:$G$89, {"8W2";"5W3"}, $K$14:$K$89, "&lt;="&amp;$A122, $L$14:$L$89, "&gt;="&amp;$A123))))</f>
        <v>0</v>
      </c>
      <c r="F122" s="54">
        <f xml:space="preserve"> IF(COUNTIFS($J$14:$J$89, F$106, $I$14:$I$89, "&gt; 0", $F$14:$F$89, "&lt;&gt;C", $K$14:$K$89, "&lt;="&amp;$A122, $L$14:$L$89, "&gt;="&amp;$A123) &lt; 2, COUNTIFS($J$14:$J$89, F$106, $I$14:$I$89, "&gt; 0", $F$14:$F$89, "&lt;&gt;C", $K$14:$K$89, "&lt;="&amp;$A122, $L$14:$L$89, "&gt;="&amp;$A123), MAX(SUM(COUNTIFS($J$14:$J$89, F$106, $I$14:$I$89, "&gt; 0", $F$14:$F$89, "&lt;&gt;C", $G$14:$G$89, {"1"}, $G$14:$G$89, {"1"}, $K$14:$K$89, "&lt;="&amp;$A122, $L$14:$L$89, "&gt;="&amp;$A123)), SUM(COUNTIFS($J$14:$J$89, F$106, $I$14:$I$89, "&gt; 0", $F$14:$F$89, "&lt;&gt;C", $G$14:$G$89, {"1","5W1"}, $G$14:$G$89, {"1";"5W1"}, $K$14:$K$89, "&lt;="&amp;$A122, $L$14:$L$89, "&gt;="&amp;$A123)), SUM(COUNTIFS($J$14:$J$89, F$106, $I$14:$I$89, "&gt; 0", $F$14:$F$89, "&lt;&gt;C", $G$14:$G$89, {"1","5W2"}, $G$14:$G$89, {"1";"5W2"}, $K$14:$K$89, "&lt;="&amp;$A122, $L$14:$L$89, "&gt;="&amp;$A123)), SUM(COUNTIFS($J$14:$J$89, F$106, $I$14:$I$89, "&gt; 0", $F$14:$F$89, "&lt;&gt;C", $G$14:$G$89, {"1","5W3"}, $G$14:$G$89, {"1";"5W3"}, $K$14:$K$89, "&lt;="&amp;$A122, $L$14:$L$89, "&gt;="&amp;$A123)), SUM(COUNTIFS($J$14:$J$89, F$106, $I$14:$I$89, "&gt; 0", $F$14:$F$89, "&lt;&gt;C", $G$14:$G$89, {"1","8W1"}, $G$14:$G$89, {"1";"8W1"}, $K$14:$K$89, "&lt;="&amp;$A122, $L$14:$L$89, "&gt;="&amp;$A123)), SUM(COUNTIFS($J$14:$J$89, F$106, $I$14:$I$89, "&gt; 0", $F$14:$F$89, "&lt;&gt;C", $G$14:$G$89, {"1","8W2"}, $G$14:$G$89, {"1";"8W2"}, $K$14:$K$89, "&lt;="&amp;$A122, $L$14:$L$89, "&gt;="&amp;$A123)), SUM(COUNTIFS($J$14:$J$89, F$106, $I$14:$I$89, "&gt; 0", $F$14:$F$89, "&lt;&gt;C", $G$14:$G$89, {"8W1","5W1"}, $G$14:$G$89, {"8W1";"5W1"}, $K$14:$K$89, "&lt;="&amp;$A122, $L$14:$L$89, "&gt;="&amp;$A123)), SUM(COUNTIFS($J$14:$J$89, F$106, $I$14:$I$89, "&gt; 0", $F$14:$F$89, "&lt;&gt;C", $G$14:$G$89, {"8W1","5W2"}, $G$14:$G$89, {"8W1";"5W2"}, $K$14:$K$89, "&lt;="&amp;$A122, $L$14:$L$89, "&gt;="&amp;$A123)), SUM(COUNTIFS($J$14:$J$89, F$106, $I$14:$I$89, "&gt; 0", $F$14:$F$89, "&lt;&gt;C", $G$14:$G$89, {"8W2","5W2"}, $G$14:$G$89, {"8W2";"5W2"}, $K$14:$K$89, "&lt;="&amp;$A122, $L$14:$L$89, "&gt;="&amp;$A123)), SUM(COUNTIFS($J$14:$J$89, F$106, $I$14:$I$89, "&gt; 0", $F$14:$F$89, "&lt;&gt;C", $G$14:$G$89, {"8W2","5W3"}, $G$14:$G$89, {"8W2";"5W3"}, $K$14:$K$89, "&lt;="&amp;$A122, $L$14:$L$89, "&gt;="&amp;$A123))))</f>
        <v>1</v>
      </c>
      <c r="G122" s="54">
        <f xml:space="preserve"> IF(COUNTIFS($J$14:$J$89, G$106, $I$14:$I$89, "&gt; 0", $F$14:$F$89, "&lt;&gt;C", $K$14:$K$89, "&lt;="&amp;$A122, $L$14:$L$89, "&gt;="&amp;$A123) &lt; 2, COUNTIFS($J$14:$J$89, G$106, $I$14:$I$89, "&gt; 0", $F$14:$F$89, "&lt;&gt;C", $K$14:$K$89, "&lt;="&amp;$A122, $L$14:$L$89, "&gt;="&amp;$A123), MAX(SUM(COUNTIFS($J$14:$J$89, G$106, $I$14:$I$89, "&gt; 0", $F$14:$F$89, "&lt;&gt;C", $G$14:$G$89, {"1"}, $G$14:$G$89, {"1"}, $K$14:$K$89, "&lt;="&amp;$A122, $L$14:$L$89, "&gt;="&amp;$A123)), SUM(COUNTIFS($J$14:$J$89, G$106, $I$14:$I$89, "&gt; 0", $F$14:$F$89, "&lt;&gt;C", $G$14:$G$89, {"1","5W1"}, $G$14:$G$89, {"1";"5W1"}, $K$14:$K$89, "&lt;="&amp;$A122, $L$14:$L$89, "&gt;="&amp;$A123)), SUM(COUNTIFS($J$14:$J$89, G$106, $I$14:$I$89, "&gt; 0", $F$14:$F$89, "&lt;&gt;C", $G$14:$G$89, {"1","5W2"}, $G$14:$G$89, {"1";"5W2"}, $K$14:$K$89, "&lt;="&amp;$A122, $L$14:$L$89, "&gt;="&amp;$A123)), SUM(COUNTIFS($J$14:$J$89, G$106, $I$14:$I$89, "&gt; 0", $F$14:$F$89, "&lt;&gt;C", $G$14:$G$89, {"1","5W3"}, $G$14:$G$89, {"1";"5W3"}, $K$14:$K$89, "&lt;="&amp;$A122, $L$14:$L$89, "&gt;="&amp;$A123)), SUM(COUNTIFS($J$14:$J$89, G$106, $I$14:$I$89, "&gt; 0", $F$14:$F$89, "&lt;&gt;C", $G$14:$G$89, {"1","8W1"}, $G$14:$G$89, {"1";"8W1"}, $K$14:$K$89, "&lt;="&amp;$A122, $L$14:$L$89, "&gt;="&amp;$A123)), SUM(COUNTIFS($J$14:$J$89, G$106, $I$14:$I$89, "&gt; 0", $F$14:$F$89, "&lt;&gt;C", $G$14:$G$89, {"1","8W2"}, $G$14:$G$89, {"1";"8W2"}, $K$14:$K$89, "&lt;="&amp;$A122, $L$14:$L$89, "&gt;="&amp;$A123)), SUM(COUNTIFS($J$14:$J$89, G$106, $I$14:$I$89, "&gt; 0", $F$14:$F$89, "&lt;&gt;C", $G$14:$G$89, {"8W1","5W1"}, $G$14:$G$89, {"8W1";"5W1"}, $K$14:$K$89, "&lt;="&amp;$A122, $L$14:$L$89, "&gt;="&amp;$A123)), SUM(COUNTIFS($J$14:$J$89, G$106, $I$14:$I$89, "&gt; 0", $F$14:$F$89, "&lt;&gt;C", $G$14:$G$89, {"8W1","5W2"}, $G$14:$G$89, {"8W1";"5W2"}, $K$14:$K$89, "&lt;="&amp;$A122, $L$14:$L$89, "&gt;="&amp;$A123)), SUM(COUNTIFS($J$14:$J$89, G$106, $I$14:$I$89, "&gt; 0", $F$14:$F$89, "&lt;&gt;C", $G$14:$G$89, {"8W2","5W2"}, $G$14:$G$89, {"8W2";"5W2"}, $K$14:$K$89, "&lt;="&amp;$A122, $L$14:$L$89, "&gt;="&amp;$A123)), SUM(COUNTIFS($J$14:$J$89, G$106, $I$14:$I$89, "&gt; 0", $F$14:$F$89, "&lt;&gt;C", $G$14:$G$89, {"8W2","5W3"}, $G$14:$G$89, {"8W2";"5W3"}, $K$14:$K$89, "&lt;="&amp;$A122, $L$14:$L$89, "&gt;="&amp;$A123))))</f>
        <v>0</v>
      </c>
      <c r="H122" s="54">
        <f xml:space="preserve"> IF(COUNTIFS($J$14:$J$89, H$106, $I$14:$I$89, "&gt; 0", $F$14:$F$89, "&lt;&gt;C", $K$14:$K$89, "&lt;="&amp;$A122, $L$14:$L$89, "&gt;="&amp;$A123) &lt; 2, COUNTIFS($J$14:$J$89, H$106, $I$14:$I$89, "&gt; 0", $F$14:$F$89, "&lt;&gt;C", $K$14:$K$89, "&lt;="&amp;$A122, $L$14:$L$89, "&gt;="&amp;$A123), MAX(SUM(COUNTIFS($J$14:$J$89, H$106, $I$14:$I$89, "&gt; 0", $F$14:$F$89, "&lt;&gt;C", $G$14:$G$89, {"1"}, $G$14:$G$89, {"1"}, $K$14:$K$89, "&lt;="&amp;$A122, $L$14:$L$89, "&gt;="&amp;$A123)), SUM(COUNTIFS($J$14:$J$89, H$106, $I$14:$I$89, "&gt; 0", $F$14:$F$89, "&lt;&gt;C", $G$14:$G$89, {"1","5W1"}, $G$14:$G$89, {"1";"5W1"}, $K$14:$K$89, "&lt;="&amp;$A122, $L$14:$L$89, "&gt;="&amp;$A123)), SUM(COUNTIFS($J$14:$J$89, H$106, $I$14:$I$89, "&gt; 0", $F$14:$F$89, "&lt;&gt;C", $G$14:$G$89, {"1","5W2"}, $G$14:$G$89, {"1";"5W2"}, $K$14:$K$89, "&lt;="&amp;$A122, $L$14:$L$89, "&gt;="&amp;$A123)), SUM(COUNTIFS($J$14:$J$89, H$106, $I$14:$I$89, "&gt; 0", $F$14:$F$89, "&lt;&gt;C", $G$14:$G$89, {"1","5W3"}, $G$14:$G$89, {"1";"5W3"}, $K$14:$K$89, "&lt;="&amp;$A122, $L$14:$L$89, "&gt;="&amp;$A123)), SUM(COUNTIFS($J$14:$J$89, H$106, $I$14:$I$89, "&gt; 0", $F$14:$F$89, "&lt;&gt;C", $G$14:$G$89, {"1","8W1"}, $G$14:$G$89, {"1";"8W1"}, $K$14:$K$89, "&lt;="&amp;$A122, $L$14:$L$89, "&gt;="&amp;$A123)), SUM(COUNTIFS($J$14:$J$89, H$106, $I$14:$I$89, "&gt; 0", $F$14:$F$89, "&lt;&gt;C", $G$14:$G$89, {"1","8W2"}, $G$14:$G$89, {"1";"8W2"}, $K$14:$K$89, "&lt;="&amp;$A122, $L$14:$L$89, "&gt;="&amp;$A123)), SUM(COUNTIFS($J$14:$J$89, H$106, $I$14:$I$89, "&gt; 0", $F$14:$F$89, "&lt;&gt;C", $G$14:$G$89, {"8W1","5W1"}, $G$14:$G$89, {"8W1";"5W1"}, $K$14:$K$89, "&lt;="&amp;$A122, $L$14:$L$89, "&gt;="&amp;$A123)), SUM(COUNTIFS($J$14:$J$89, H$106, $I$14:$I$89, "&gt; 0", $F$14:$F$89, "&lt;&gt;C", $G$14:$G$89, {"8W1","5W2"}, $G$14:$G$89, {"8W1";"5W2"}, $K$14:$K$89, "&lt;="&amp;$A122, $L$14:$L$89, "&gt;="&amp;$A123)), SUM(COUNTIFS($J$14:$J$89, H$106, $I$14:$I$89, "&gt; 0", $F$14:$F$89, "&lt;&gt;C", $G$14:$G$89, {"8W2","5W2"}, $G$14:$G$89, {"8W2";"5W2"}, $K$14:$K$89, "&lt;="&amp;$A122, $L$14:$L$89, "&gt;="&amp;$A123)), SUM(COUNTIFS($J$14:$J$89, H$106, $I$14:$I$89, "&gt; 0", $F$14:$F$89, "&lt;&gt;C", $G$14:$G$89, {"8W2","5W3"}, $G$14:$G$89, {"8W2";"5W3"}, $K$14:$K$89, "&lt;="&amp;$A122, $L$14:$L$89, "&gt;="&amp;$A123))))</f>
        <v>1</v>
      </c>
      <c r="P122"/>
    </row>
    <row r="123" spans="1:16" ht="15" x14ac:dyDescent="0.25">
      <c r="A123" s="152">
        <f t="shared" si="7"/>
        <v>0.47916666666666696</v>
      </c>
      <c r="B123" s="202" t="str">
        <f t="shared" si="4"/>
        <v>11:30 AM-11:45 AM</v>
      </c>
      <c r="C123" s="54">
        <f xml:space="preserve"> IF(COUNTIFS($J$14:$J$89, C$106, $I$14:$I$89, "&gt; 0", $F$14:$F$89, "&lt;&gt;C", $K$14:$K$89, "&lt;="&amp;$A123, $L$14:$L$89, "&gt;="&amp;$A124) &lt; 2, COUNTIFS($J$14:$J$89, C$106, $I$14:$I$89, "&gt; 0", $F$14:$F$89, "&lt;&gt;C", $K$14:$K$89, "&lt;="&amp;$A123, $L$14:$L$89, "&gt;="&amp;$A124), MAX(SUM(COUNTIFS($J$14:$J$89, C$106, $I$14:$I$89, "&gt; 0", $F$14:$F$89, "&lt;&gt;C", $G$14:$G$89, {"1"}, $G$14:$G$89, {"1"}, $K$14:$K$89, "&lt;="&amp;$A123, $L$14:$L$89, "&gt;="&amp;$A124)), SUM(COUNTIFS($J$14:$J$89, C$106, $I$14:$I$89, "&gt; 0", $F$14:$F$89, "&lt;&gt;C", $G$14:$G$89, {"1","5W1"}, $G$14:$G$89, {"1";"5W1"}, $K$14:$K$89, "&lt;="&amp;$A123, $L$14:$L$89, "&gt;="&amp;$A124)), SUM(COUNTIFS($J$14:$J$89, C$106, $I$14:$I$89, "&gt; 0", $F$14:$F$89, "&lt;&gt;C", $G$14:$G$89, {"1","5W2"}, $G$14:$G$89, {"1";"5W2"}, $K$14:$K$89, "&lt;="&amp;$A123, $L$14:$L$89, "&gt;="&amp;$A124)), SUM(COUNTIFS($J$14:$J$89, C$106, $I$14:$I$89, "&gt; 0", $F$14:$F$89, "&lt;&gt;C", $G$14:$G$89, {"1","5W3"}, $G$14:$G$89, {"1";"5W3"}, $K$14:$K$89, "&lt;="&amp;$A123, $L$14:$L$89, "&gt;="&amp;$A124)), SUM(COUNTIFS($J$14:$J$89, C$106, $I$14:$I$89, "&gt; 0", $F$14:$F$89, "&lt;&gt;C", $G$14:$G$89, {"1","8W1"}, $G$14:$G$89, {"1";"8W1"}, $K$14:$K$89, "&lt;="&amp;$A123, $L$14:$L$89, "&gt;="&amp;$A124)), SUM(COUNTIFS($J$14:$J$89, C$106, $I$14:$I$89, "&gt; 0", $F$14:$F$89, "&lt;&gt;C", $G$14:$G$89, {"1","8W2"}, $G$14:$G$89, {"1";"8W2"}, $K$14:$K$89, "&lt;="&amp;$A123, $L$14:$L$89, "&gt;="&amp;$A124)), SUM(COUNTIFS($J$14:$J$89, C$106, $I$14:$I$89, "&gt; 0", $F$14:$F$89, "&lt;&gt;C", $G$14:$G$89, {"8W1","5W1"}, $G$14:$G$89, {"8W1";"5W1"}, $K$14:$K$89, "&lt;="&amp;$A123, $L$14:$L$89, "&gt;="&amp;$A124)), SUM(COUNTIFS($J$14:$J$89, C$106, $I$14:$I$89, "&gt; 0", $F$14:$F$89, "&lt;&gt;C", $G$14:$G$89, {"8W1","5W2"}, $G$14:$G$89, {"8W1";"5W2"}, $K$14:$K$89, "&lt;="&amp;$A123, $L$14:$L$89, "&gt;="&amp;$A124)), SUM(COUNTIFS($J$14:$J$89, C$106, $I$14:$I$89, "&gt; 0", $F$14:$F$89, "&lt;&gt;C", $G$14:$G$89, {"8W2","5W2"}, $G$14:$G$89, {"8W2";"5W2"}, $K$14:$K$89, "&lt;="&amp;$A123, $L$14:$L$89, "&gt;="&amp;$A124)), SUM(COUNTIFS($J$14:$J$89, C$106, $I$14:$I$89, "&gt; 0", $F$14:$F$89, "&lt;&gt;C", $G$14:$G$89, {"8W2","5W3"}, $G$14:$G$89, {"8W2";"5W3"}, $K$14:$K$89, "&lt;="&amp;$A123, $L$14:$L$89, "&gt;="&amp;$A124))))</f>
        <v>0</v>
      </c>
      <c r="D123" s="54">
        <f xml:space="preserve"> IF(COUNTIFS($J$14:$J$89, D$106, $I$14:$I$89, "&gt; 0", $F$14:$F$89, "&lt;&gt;C", $K$14:$K$89, "&lt;="&amp;$A123, $L$14:$L$89, "&gt;="&amp;$A124) &lt; 2, COUNTIFS($J$14:$J$89, D$106, $I$14:$I$89, "&gt; 0", $F$14:$F$89, "&lt;&gt;C", $K$14:$K$89, "&lt;="&amp;$A123, $L$14:$L$89, "&gt;="&amp;$A124), MAX(SUM(COUNTIFS($J$14:$J$89, D$106, $I$14:$I$89, "&gt; 0", $F$14:$F$89, "&lt;&gt;C", $G$14:$G$89, {"1"}, $G$14:$G$89, {"1"}, $K$14:$K$89, "&lt;="&amp;$A123, $L$14:$L$89, "&gt;="&amp;$A124)), SUM(COUNTIFS($J$14:$J$89, D$106, $I$14:$I$89, "&gt; 0", $F$14:$F$89, "&lt;&gt;C", $G$14:$G$89, {"1","5W1"}, $G$14:$G$89, {"1";"5W1"}, $K$14:$K$89, "&lt;="&amp;$A123, $L$14:$L$89, "&gt;="&amp;$A124)), SUM(COUNTIFS($J$14:$J$89, D$106, $I$14:$I$89, "&gt; 0", $F$14:$F$89, "&lt;&gt;C", $G$14:$G$89, {"1","5W2"}, $G$14:$G$89, {"1";"5W2"}, $K$14:$K$89, "&lt;="&amp;$A123, $L$14:$L$89, "&gt;="&amp;$A124)), SUM(COUNTIFS($J$14:$J$89, D$106, $I$14:$I$89, "&gt; 0", $F$14:$F$89, "&lt;&gt;C", $G$14:$G$89, {"1","5W3"}, $G$14:$G$89, {"1";"5W3"}, $K$14:$K$89, "&lt;="&amp;$A123, $L$14:$L$89, "&gt;="&amp;$A124)), SUM(COUNTIFS($J$14:$J$89, D$106, $I$14:$I$89, "&gt; 0", $F$14:$F$89, "&lt;&gt;C", $G$14:$G$89, {"1","8W1"}, $G$14:$G$89, {"1";"8W1"}, $K$14:$K$89, "&lt;="&amp;$A123, $L$14:$L$89, "&gt;="&amp;$A124)), SUM(COUNTIFS($J$14:$J$89, D$106, $I$14:$I$89, "&gt; 0", $F$14:$F$89, "&lt;&gt;C", $G$14:$G$89, {"1","8W2"}, $G$14:$G$89, {"1";"8W2"}, $K$14:$K$89, "&lt;="&amp;$A123, $L$14:$L$89, "&gt;="&amp;$A124)), SUM(COUNTIFS($J$14:$J$89, D$106, $I$14:$I$89, "&gt; 0", $F$14:$F$89, "&lt;&gt;C", $G$14:$G$89, {"8W1","5W1"}, $G$14:$G$89, {"8W1";"5W1"}, $K$14:$K$89, "&lt;="&amp;$A123, $L$14:$L$89, "&gt;="&amp;$A124)), SUM(COUNTIFS($J$14:$J$89, D$106, $I$14:$I$89, "&gt; 0", $F$14:$F$89, "&lt;&gt;C", $G$14:$G$89, {"8W1","5W2"}, $G$14:$G$89, {"8W1";"5W2"}, $K$14:$K$89, "&lt;="&amp;$A123, $L$14:$L$89, "&gt;="&amp;$A124)), SUM(COUNTIFS($J$14:$J$89, D$106, $I$14:$I$89, "&gt; 0", $F$14:$F$89, "&lt;&gt;C", $G$14:$G$89, {"8W2","5W2"}, $G$14:$G$89, {"8W2";"5W2"}, $K$14:$K$89, "&lt;="&amp;$A123, $L$14:$L$89, "&gt;="&amp;$A124)), SUM(COUNTIFS($J$14:$J$89, D$106, $I$14:$I$89, "&gt; 0", $F$14:$F$89, "&lt;&gt;C", $G$14:$G$89, {"8W2","5W3"}, $G$14:$G$89, {"8W2";"5W3"}, $K$14:$K$89, "&lt;="&amp;$A123, $L$14:$L$89, "&gt;="&amp;$A124))))</f>
        <v>0</v>
      </c>
      <c r="E123" s="54">
        <f xml:space="preserve"> IF(COUNTIFS($J$14:$J$89, E$106, $I$14:$I$89, "&gt; 0", $F$14:$F$89, "&lt;&gt;C", $K$14:$K$89, "&lt;="&amp;$A123, $L$14:$L$89, "&gt;="&amp;$A124) &lt; 2, COUNTIFS($J$14:$J$89, E$106, $I$14:$I$89, "&gt; 0", $F$14:$F$89, "&lt;&gt;C", $K$14:$K$89, "&lt;="&amp;$A123, $L$14:$L$89, "&gt;="&amp;$A124), MAX(SUM(COUNTIFS($J$14:$J$89, E$106, $I$14:$I$89, "&gt; 0", $F$14:$F$89, "&lt;&gt;C", $G$14:$G$89, {"1"}, $G$14:$G$89, {"1"}, $K$14:$K$89, "&lt;="&amp;$A123, $L$14:$L$89, "&gt;="&amp;$A124)), SUM(COUNTIFS($J$14:$J$89, E$106, $I$14:$I$89, "&gt; 0", $F$14:$F$89, "&lt;&gt;C", $G$14:$G$89, {"1","5W1"}, $G$14:$G$89, {"1";"5W1"}, $K$14:$K$89, "&lt;="&amp;$A123, $L$14:$L$89, "&gt;="&amp;$A124)), SUM(COUNTIFS($J$14:$J$89, E$106, $I$14:$I$89, "&gt; 0", $F$14:$F$89, "&lt;&gt;C", $G$14:$G$89, {"1","5W2"}, $G$14:$G$89, {"1";"5W2"}, $K$14:$K$89, "&lt;="&amp;$A123, $L$14:$L$89, "&gt;="&amp;$A124)), SUM(COUNTIFS($J$14:$J$89, E$106, $I$14:$I$89, "&gt; 0", $F$14:$F$89, "&lt;&gt;C", $G$14:$G$89, {"1","5W3"}, $G$14:$G$89, {"1";"5W3"}, $K$14:$K$89, "&lt;="&amp;$A123, $L$14:$L$89, "&gt;="&amp;$A124)), SUM(COUNTIFS($J$14:$J$89, E$106, $I$14:$I$89, "&gt; 0", $F$14:$F$89, "&lt;&gt;C", $G$14:$G$89, {"1","8W1"}, $G$14:$G$89, {"1";"8W1"}, $K$14:$K$89, "&lt;="&amp;$A123, $L$14:$L$89, "&gt;="&amp;$A124)), SUM(COUNTIFS($J$14:$J$89, E$106, $I$14:$I$89, "&gt; 0", $F$14:$F$89, "&lt;&gt;C", $G$14:$G$89, {"1","8W2"}, $G$14:$G$89, {"1";"8W2"}, $K$14:$K$89, "&lt;="&amp;$A123, $L$14:$L$89, "&gt;="&amp;$A124)), SUM(COUNTIFS($J$14:$J$89, E$106, $I$14:$I$89, "&gt; 0", $F$14:$F$89, "&lt;&gt;C", $G$14:$G$89, {"8W1","5W1"}, $G$14:$G$89, {"8W1";"5W1"}, $K$14:$K$89, "&lt;="&amp;$A123, $L$14:$L$89, "&gt;="&amp;$A124)), SUM(COUNTIFS($J$14:$J$89, E$106, $I$14:$I$89, "&gt; 0", $F$14:$F$89, "&lt;&gt;C", $G$14:$G$89, {"8W1","5W2"}, $G$14:$G$89, {"8W1";"5W2"}, $K$14:$K$89, "&lt;="&amp;$A123, $L$14:$L$89, "&gt;="&amp;$A124)), SUM(COUNTIFS($J$14:$J$89, E$106, $I$14:$I$89, "&gt; 0", $F$14:$F$89, "&lt;&gt;C", $G$14:$G$89, {"8W2","5W2"}, $G$14:$G$89, {"8W2";"5W2"}, $K$14:$K$89, "&lt;="&amp;$A123, $L$14:$L$89, "&gt;="&amp;$A124)), SUM(COUNTIFS($J$14:$J$89, E$106, $I$14:$I$89, "&gt; 0", $F$14:$F$89, "&lt;&gt;C", $G$14:$G$89, {"8W2","5W3"}, $G$14:$G$89, {"8W2";"5W3"}, $K$14:$K$89, "&lt;="&amp;$A123, $L$14:$L$89, "&gt;="&amp;$A124))))</f>
        <v>0</v>
      </c>
      <c r="F123" s="54">
        <f xml:space="preserve"> IF(COUNTIFS($J$14:$J$89, F$106, $I$14:$I$89, "&gt; 0", $F$14:$F$89, "&lt;&gt;C", $K$14:$K$89, "&lt;="&amp;$A123, $L$14:$L$89, "&gt;="&amp;$A124) &lt; 2, COUNTIFS($J$14:$J$89, F$106, $I$14:$I$89, "&gt; 0", $F$14:$F$89, "&lt;&gt;C", $K$14:$K$89, "&lt;="&amp;$A123, $L$14:$L$89, "&gt;="&amp;$A124), MAX(SUM(COUNTIFS($J$14:$J$89, F$106, $I$14:$I$89, "&gt; 0", $F$14:$F$89, "&lt;&gt;C", $G$14:$G$89, {"1"}, $G$14:$G$89, {"1"}, $K$14:$K$89, "&lt;="&amp;$A123, $L$14:$L$89, "&gt;="&amp;$A124)), SUM(COUNTIFS($J$14:$J$89, F$106, $I$14:$I$89, "&gt; 0", $F$14:$F$89, "&lt;&gt;C", $G$14:$G$89, {"1","5W1"}, $G$14:$G$89, {"1";"5W1"}, $K$14:$K$89, "&lt;="&amp;$A123, $L$14:$L$89, "&gt;="&amp;$A124)), SUM(COUNTIFS($J$14:$J$89, F$106, $I$14:$I$89, "&gt; 0", $F$14:$F$89, "&lt;&gt;C", $G$14:$G$89, {"1","5W2"}, $G$14:$G$89, {"1";"5W2"}, $K$14:$K$89, "&lt;="&amp;$A123, $L$14:$L$89, "&gt;="&amp;$A124)), SUM(COUNTIFS($J$14:$J$89, F$106, $I$14:$I$89, "&gt; 0", $F$14:$F$89, "&lt;&gt;C", $G$14:$G$89, {"1","5W3"}, $G$14:$G$89, {"1";"5W3"}, $K$14:$K$89, "&lt;="&amp;$A123, $L$14:$L$89, "&gt;="&amp;$A124)), SUM(COUNTIFS($J$14:$J$89, F$106, $I$14:$I$89, "&gt; 0", $F$14:$F$89, "&lt;&gt;C", $G$14:$G$89, {"1","8W1"}, $G$14:$G$89, {"1";"8W1"}, $K$14:$K$89, "&lt;="&amp;$A123, $L$14:$L$89, "&gt;="&amp;$A124)), SUM(COUNTIFS($J$14:$J$89, F$106, $I$14:$I$89, "&gt; 0", $F$14:$F$89, "&lt;&gt;C", $G$14:$G$89, {"1","8W2"}, $G$14:$G$89, {"1";"8W2"}, $K$14:$K$89, "&lt;="&amp;$A123, $L$14:$L$89, "&gt;="&amp;$A124)), SUM(COUNTIFS($J$14:$J$89, F$106, $I$14:$I$89, "&gt; 0", $F$14:$F$89, "&lt;&gt;C", $G$14:$G$89, {"8W1","5W1"}, $G$14:$G$89, {"8W1";"5W1"}, $K$14:$K$89, "&lt;="&amp;$A123, $L$14:$L$89, "&gt;="&amp;$A124)), SUM(COUNTIFS($J$14:$J$89, F$106, $I$14:$I$89, "&gt; 0", $F$14:$F$89, "&lt;&gt;C", $G$14:$G$89, {"8W1","5W2"}, $G$14:$G$89, {"8W1";"5W2"}, $K$14:$K$89, "&lt;="&amp;$A123, $L$14:$L$89, "&gt;="&amp;$A124)), SUM(COUNTIFS($J$14:$J$89, F$106, $I$14:$I$89, "&gt; 0", $F$14:$F$89, "&lt;&gt;C", $G$14:$G$89, {"8W2","5W2"}, $G$14:$G$89, {"8W2";"5W2"}, $K$14:$K$89, "&lt;="&amp;$A123, $L$14:$L$89, "&gt;="&amp;$A124)), SUM(COUNTIFS($J$14:$J$89, F$106, $I$14:$I$89, "&gt; 0", $F$14:$F$89, "&lt;&gt;C", $G$14:$G$89, {"8W2","5W3"}, $G$14:$G$89, {"8W2";"5W3"}, $K$14:$K$89, "&lt;="&amp;$A123, $L$14:$L$89, "&gt;="&amp;$A124))))</f>
        <v>0</v>
      </c>
      <c r="G123" s="54">
        <f xml:space="preserve"> IF(COUNTIFS($J$14:$J$89, G$106, $I$14:$I$89, "&gt; 0", $F$14:$F$89, "&lt;&gt;C", $K$14:$K$89, "&lt;="&amp;$A123, $L$14:$L$89, "&gt;="&amp;$A124) &lt; 2, COUNTIFS($J$14:$J$89, G$106, $I$14:$I$89, "&gt; 0", $F$14:$F$89, "&lt;&gt;C", $K$14:$K$89, "&lt;="&amp;$A123, $L$14:$L$89, "&gt;="&amp;$A124), MAX(SUM(COUNTIFS($J$14:$J$89, G$106, $I$14:$I$89, "&gt; 0", $F$14:$F$89, "&lt;&gt;C", $G$14:$G$89, {"1"}, $G$14:$G$89, {"1"}, $K$14:$K$89, "&lt;="&amp;$A123, $L$14:$L$89, "&gt;="&amp;$A124)), SUM(COUNTIFS($J$14:$J$89, G$106, $I$14:$I$89, "&gt; 0", $F$14:$F$89, "&lt;&gt;C", $G$14:$G$89, {"1","5W1"}, $G$14:$G$89, {"1";"5W1"}, $K$14:$K$89, "&lt;="&amp;$A123, $L$14:$L$89, "&gt;="&amp;$A124)), SUM(COUNTIFS($J$14:$J$89, G$106, $I$14:$I$89, "&gt; 0", $F$14:$F$89, "&lt;&gt;C", $G$14:$G$89, {"1","5W2"}, $G$14:$G$89, {"1";"5W2"}, $K$14:$K$89, "&lt;="&amp;$A123, $L$14:$L$89, "&gt;="&amp;$A124)), SUM(COUNTIFS($J$14:$J$89, G$106, $I$14:$I$89, "&gt; 0", $F$14:$F$89, "&lt;&gt;C", $G$14:$G$89, {"1","5W3"}, $G$14:$G$89, {"1";"5W3"}, $K$14:$K$89, "&lt;="&amp;$A123, $L$14:$L$89, "&gt;="&amp;$A124)), SUM(COUNTIFS($J$14:$J$89, G$106, $I$14:$I$89, "&gt; 0", $F$14:$F$89, "&lt;&gt;C", $G$14:$G$89, {"1","8W1"}, $G$14:$G$89, {"1";"8W1"}, $K$14:$K$89, "&lt;="&amp;$A123, $L$14:$L$89, "&gt;="&amp;$A124)), SUM(COUNTIFS($J$14:$J$89, G$106, $I$14:$I$89, "&gt; 0", $F$14:$F$89, "&lt;&gt;C", $G$14:$G$89, {"1","8W2"}, $G$14:$G$89, {"1";"8W2"}, $K$14:$K$89, "&lt;="&amp;$A123, $L$14:$L$89, "&gt;="&amp;$A124)), SUM(COUNTIFS($J$14:$J$89, G$106, $I$14:$I$89, "&gt; 0", $F$14:$F$89, "&lt;&gt;C", $G$14:$G$89, {"8W1","5W1"}, $G$14:$G$89, {"8W1";"5W1"}, $K$14:$K$89, "&lt;="&amp;$A123, $L$14:$L$89, "&gt;="&amp;$A124)), SUM(COUNTIFS($J$14:$J$89, G$106, $I$14:$I$89, "&gt; 0", $F$14:$F$89, "&lt;&gt;C", $G$14:$G$89, {"8W1","5W2"}, $G$14:$G$89, {"8W1";"5W2"}, $K$14:$K$89, "&lt;="&amp;$A123, $L$14:$L$89, "&gt;="&amp;$A124)), SUM(COUNTIFS($J$14:$J$89, G$106, $I$14:$I$89, "&gt; 0", $F$14:$F$89, "&lt;&gt;C", $G$14:$G$89, {"8W2","5W2"}, $G$14:$G$89, {"8W2";"5W2"}, $K$14:$K$89, "&lt;="&amp;$A123, $L$14:$L$89, "&gt;="&amp;$A124)), SUM(COUNTIFS($J$14:$J$89, G$106, $I$14:$I$89, "&gt; 0", $F$14:$F$89, "&lt;&gt;C", $G$14:$G$89, {"8W2","5W3"}, $G$14:$G$89, {"8W2";"5W3"}, $K$14:$K$89, "&lt;="&amp;$A123, $L$14:$L$89, "&gt;="&amp;$A124))))</f>
        <v>0</v>
      </c>
      <c r="H123" s="54">
        <f xml:space="preserve"> IF(COUNTIFS($J$14:$J$89, H$106, $I$14:$I$89, "&gt; 0", $F$14:$F$89, "&lt;&gt;C", $K$14:$K$89, "&lt;="&amp;$A123, $L$14:$L$89, "&gt;="&amp;$A124) &lt; 2, COUNTIFS($J$14:$J$89, H$106, $I$14:$I$89, "&gt; 0", $F$14:$F$89, "&lt;&gt;C", $K$14:$K$89, "&lt;="&amp;$A123, $L$14:$L$89, "&gt;="&amp;$A124), MAX(SUM(COUNTIFS($J$14:$J$89, H$106, $I$14:$I$89, "&gt; 0", $F$14:$F$89, "&lt;&gt;C", $G$14:$G$89, {"1"}, $G$14:$G$89, {"1"}, $K$14:$K$89, "&lt;="&amp;$A123, $L$14:$L$89, "&gt;="&amp;$A124)), SUM(COUNTIFS($J$14:$J$89, H$106, $I$14:$I$89, "&gt; 0", $F$14:$F$89, "&lt;&gt;C", $G$14:$G$89, {"1","5W1"}, $G$14:$G$89, {"1";"5W1"}, $K$14:$K$89, "&lt;="&amp;$A123, $L$14:$L$89, "&gt;="&amp;$A124)), SUM(COUNTIFS($J$14:$J$89, H$106, $I$14:$I$89, "&gt; 0", $F$14:$F$89, "&lt;&gt;C", $G$14:$G$89, {"1","5W2"}, $G$14:$G$89, {"1";"5W2"}, $K$14:$K$89, "&lt;="&amp;$A123, $L$14:$L$89, "&gt;="&amp;$A124)), SUM(COUNTIFS($J$14:$J$89, H$106, $I$14:$I$89, "&gt; 0", $F$14:$F$89, "&lt;&gt;C", $G$14:$G$89, {"1","5W3"}, $G$14:$G$89, {"1";"5W3"}, $K$14:$K$89, "&lt;="&amp;$A123, $L$14:$L$89, "&gt;="&amp;$A124)), SUM(COUNTIFS($J$14:$J$89, H$106, $I$14:$I$89, "&gt; 0", $F$14:$F$89, "&lt;&gt;C", $G$14:$G$89, {"1","8W1"}, $G$14:$G$89, {"1";"8W1"}, $K$14:$K$89, "&lt;="&amp;$A123, $L$14:$L$89, "&gt;="&amp;$A124)), SUM(COUNTIFS($J$14:$J$89, H$106, $I$14:$I$89, "&gt; 0", $F$14:$F$89, "&lt;&gt;C", $G$14:$G$89, {"1","8W2"}, $G$14:$G$89, {"1";"8W2"}, $K$14:$K$89, "&lt;="&amp;$A123, $L$14:$L$89, "&gt;="&amp;$A124)), SUM(COUNTIFS($J$14:$J$89, H$106, $I$14:$I$89, "&gt; 0", $F$14:$F$89, "&lt;&gt;C", $G$14:$G$89, {"8W1","5W1"}, $G$14:$G$89, {"8W1";"5W1"}, $K$14:$K$89, "&lt;="&amp;$A123, $L$14:$L$89, "&gt;="&amp;$A124)), SUM(COUNTIFS($J$14:$J$89, H$106, $I$14:$I$89, "&gt; 0", $F$14:$F$89, "&lt;&gt;C", $G$14:$G$89, {"8W1","5W2"}, $G$14:$G$89, {"8W1";"5W2"}, $K$14:$K$89, "&lt;="&amp;$A123, $L$14:$L$89, "&gt;="&amp;$A124)), SUM(COUNTIFS($J$14:$J$89, H$106, $I$14:$I$89, "&gt; 0", $F$14:$F$89, "&lt;&gt;C", $G$14:$G$89, {"8W2","5W2"}, $G$14:$G$89, {"8W2";"5W2"}, $K$14:$K$89, "&lt;="&amp;$A123, $L$14:$L$89, "&gt;="&amp;$A124)), SUM(COUNTIFS($J$14:$J$89, H$106, $I$14:$I$89, "&gt; 0", $F$14:$F$89, "&lt;&gt;C", $G$14:$G$89, {"8W2","5W3"}, $G$14:$G$89, {"8W2";"5W3"}, $K$14:$K$89, "&lt;="&amp;$A123, $L$14:$L$89, "&gt;="&amp;$A124))))</f>
        <v>1</v>
      </c>
      <c r="P123"/>
    </row>
    <row r="124" spans="1:16" ht="15" x14ac:dyDescent="0.25">
      <c r="A124" s="152">
        <f t="shared" si="7"/>
        <v>0.48958333333333365</v>
      </c>
      <c r="B124" s="202" t="str">
        <f t="shared" si="4"/>
        <v>11:45 AM-12:00 PM</v>
      </c>
      <c r="C124" s="54">
        <f xml:space="preserve"> IF(COUNTIFS($J$14:$J$89, C$106, $I$14:$I$89, "&gt; 0", $F$14:$F$89, "&lt;&gt;C", $K$14:$K$89, "&lt;="&amp;$A124, $L$14:$L$89, "&gt;="&amp;$A125) &lt; 2, COUNTIFS($J$14:$J$89, C$106, $I$14:$I$89, "&gt; 0", $F$14:$F$89, "&lt;&gt;C", $K$14:$K$89, "&lt;="&amp;$A124, $L$14:$L$89, "&gt;="&amp;$A125), MAX(SUM(COUNTIFS($J$14:$J$89, C$106, $I$14:$I$89, "&gt; 0", $F$14:$F$89, "&lt;&gt;C", $G$14:$G$89, {"1"}, $G$14:$G$89, {"1"}, $K$14:$K$89, "&lt;="&amp;$A124, $L$14:$L$89, "&gt;="&amp;$A125)), SUM(COUNTIFS($J$14:$J$89, C$106, $I$14:$I$89, "&gt; 0", $F$14:$F$89, "&lt;&gt;C", $G$14:$G$89, {"1","5W1"}, $G$14:$G$89, {"1";"5W1"}, $K$14:$K$89, "&lt;="&amp;$A124, $L$14:$L$89, "&gt;="&amp;$A125)), SUM(COUNTIFS($J$14:$J$89, C$106, $I$14:$I$89, "&gt; 0", $F$14:$F$89, "&lt;&gt;C", $G$14:$G$89, {"1","5W2"}, $G$14:$G$89, {"1";"5W2"}, $K$14:$K$89, "&lt;="&amp;$A124, $L$14:$L$89, "&gt;="&amp;$A125)), SUM(COUNTIFS($J$14:$J$89, C$106, $I$14:$I$89, "&gt; 0", $F$14:$F$89, "&lt;&gt;C", $G$14:$G$89, {"1","5W3"}, $G$14:$G$89, {"1";"5W3"}, $K$14:$K$89, "&lt;="&amp;$A124, $L$14:$L$89, "&gt;="&amp;$A125)), SUM(COUNTIFS($J$14:$J$89, C$106, $I$14:$I$89, "&gt; 0", $F$14:$F$89, "&lt;&gt;C", $G$14:$G$89, {"1","8W1"}, $G$14:$G$89, {"1";"8W1"}, $K$14:$K$89, "&lt;="&amp;$A124, $L$14:$L$89, "&gt;="&amp;$A125)), SUM(COUNTIFS($J$14:$J$89, C$106, $I$14:$I$89, "&gt; 0", $F$14:$F$89, "&lt;&gt;C", $G$14:$G$89, {"1","8W2"}, $G$14:$G$89, {"1";"8W2"}, $K$14:$K$89, "&lt;="&amp;$A124, $L$14:$L$89, "&gt;="&amp;$A125)), SUM(COUNTIFS($J$14:$J$89, C$106, $I$14:$I$89, "&gt; 0", $F$14:$F$89, "&lt;&gt;C", $G$14:$G$89, {"8W1","5W1"}, $G$14:$G$89, {"8W1";"5W1"}, $K$14:$K$89, "&lt;="&amp;$A124, $L$14:$L$89, "&gt;="&amp;$A125)), SUM(COUNTIFS($J$14:$J$89, C$106, $I$14:$I$89, "&gt; 0", $F$14:$F$89, "&lt;&gt;C", $G$14:$G$89, {"8W1","5W2"}, $G$14:$G$89, {"8W1";"5W2"}, $K$14:$K$89, "&lt;="&amp;$A124, $L$14:$L$89, "&gt;="&amp;$A125)), SUM(COUNTIFS($J$14:$J$89, C$106, $I$14:$I$89, "&gt; 0", $F$14:$F$89, "&lt;&gt;C", $G$14:$G$89, {"8W2","5W2"}, $G$14:$G$89, {"8W2";"5W2"}, $K$14:$K$89, "&lt;="&amp;$A124, $L$14:$L$89, "&gt;="&amp;$A125)), SUM(COUNTIFS($J$14:$J$89, C$106, $I$14:$I$89, "&gt; 0", $F$14:$F$89, "&lt;&gt;C", $G$14:$G$89, {"8W2","5W3"}, $G$14:$G$89, {"8W2";"5W3"}, $K$14:$K$89, "&lt;="&amp;$A124, $L$14:$L$89, "&gt;="&amp;$A125))))</f>
        <v>0</v>
      </c>
      <c r="D124" s="54">
        <f xml:space="preserve"> IF(COUNTIFS($J$14:$J$89, D$106, $I$14:$I$89, "&gt; 0", $F$14:$F$89, "&lt;&gt;C", $K$14:$K$89, "&lt;="&amp;$A124, $L$14:$L$89, "&gt;="&amp;$A125) &lt; 2, COUNTIFS($J$14:$J$89, D$106, $I$14:$I$89, "&gt; 0", $F$14:$F$89, "&lt;&gt;C", $K$14:$K$89, "&lt;="&amp;$A124, $L$14:$L$89, "&gt;="&amp;$A125), MAX(SUM(COUNTIFS($J$14:$J$89, D$106, $I$14:$I$89, "&gt; 0", $F$14:$F$89, "&lt;&gt;C", $G$14:$G$89, {"1"}, $G$14:$G$89, {"1"}, $K$14:$K$89, "&lt;="&amp;$A124, $L$14:$L$89, "&gt;="&amp;$A125)), SUM(COUNTIFS($J$14:$J$89, D$106, $I$14:$I$89, "&gt; 0", $F$14:$F$89, "&lt;&gt;C", $G$14:$G$89, {"1","5W1"}, $G$14:$G$89, {"1";"5W1"}, $K$14:$K$89, "&lt;="&amp;$A124, $L$14:$L$89, "&gt;="&amp;$A125)), SUM(COUNTIFS($J$14:$J$89, D$106, $I$14:$I$89, "&gt; 0", $F$14:$F$89, "&lt;&gt;C", $G$14:$G$89, {"1","5W2"}, $G$14:$G$89, {"1";"5W2"}, $K$14:$K$89, "&lt;="&amp;$A124, $L$14:$L$89, "&gt;="&amp;$A125)), SUM(COUNTIFS($J$14:$J$89, D$106, $I$14:$I$89, "&gt; 0", $F$14:$F$89, "&lt;&gt;C", $G$14:$G$89, {"1","5W3"}, $G$14:$G$89, {"1";"5W3"}, $K$14:$K$89, "&lt;="&amp;$A124, $L$14:$L$89, "&gt;="&amp;$A125)), SUM(COUNTIFS($J$14:$J$89, D$106, $I$14:$I$89, "&gt; 0", $F$14:$F$89, "&lt;&gt;C", $G$14:$G$89, {"1","8W1"}, $G$14:$G$89, {"1";"8W1"}, $K$14:$K$89, "&lt;="&amp;$A124, $L$14:$L$89, "&gt;="&amp;$A125)), SUM(COUNTIFS($J$14:$J$89, D$106, $I$14:$I$89, "&gt; 0", $F$14:$F$89, "&lt;&gt;C", $G$14:$G$89, {"1","8W2"}, $G$14:$G$89, {"1";"8W2"}, $K$14:$K$89, "&lt;="&amp;$A124, $L$14:$L$89, "&gt;="&amp;$A125)), SUM(COUNTIFS($J$14:$J$89, D$106, $I$14:$I$89, "&gt; 0", $F$14:$F$89, "&lt;&gt;C", $G$14:$G$89, {"8W1","5W1"}, $G$14:$G$89, {"8W1";"5W1"}, $K$14:$K$89, "&lt;="&amp;$A124, $L$14:$L$89, "&gt;="&amp;$A125)), SUM(COUNTIFS($J$14:$J$89, D$106, $I$14:$I$89, "&gt; 0", $F$14:$F$89, "&lt;&gt;C", $G$14:$G$89, {"8W1","5W2"}, $G$14:$G$89, {"8W1";"5W2"}, $K$14:$K$89, "&lt;="&amp;$A124, $L$14:$L$89, "&gt;="&amp;$A125)), SUM(COUNTIFS($J$14:$J$89, D$106, $I$14:$I$89, "&gt; 0", $F$14:$F$89, "&lt;&gt;C", $G$14:$G$89, {"8W2","5W2"}, $G$14:$G$89, {"8W2";"5W2"}, $K$14:$K$89, "&lt;="&amp;$A124, $L$14:$L$89, "&gt;="&amp;$A125)), SUM(COUNTIFS($J$14:$J$89, D$106, $I$14:$I$89, "&gt; 0", $F$14:$F$89, "&lt;&gt;C", $G$14:$G$89, {"8W2","5W3"}, $G$14:$G$89, {"8W2";"5W3"}, $K$14:$K$89, "&lt;="&amp;$A124, $L$14:$L$89, "&gt;="&amp;$A125))))</f>
        <v>0</v>
      </c>
      <c r="E124" s="54">
        <f xml:space="preserve"> IF(COUNTIFS($J$14:$J$89, E$106, $I$14:$I$89, "&gt; 0", $F$14:$F$89, "&lt;&gt;C", $K$14:$K$89, "&lt;="&amp;$A124, $L$14:$L$89, "&gt;="&amp;$A125) &lt; 2, COUNTIFS($J$14:$J$89, E$106, $I$14:$I$89, "&gt; 0", $F$14:$F$89, "&lt;&gt;C", $K$14:$K$89, "&lt;="&amp;$A124, $L$14:$L$89, "&gt;="&amp;$A125), MAX(SUM(COUNTIFS($J$14:$J$89, E$106, $I$14:$I$89, "&gt; 0", $F$14:$F$89, "&lt;&gt;C", $G$14:$G$89, {"1"}, $G$14:$G$89, {"1"}, $K$14:$K$89, "&lt;="&amp;$A124, $L$14:$L$89, "&gt;="&amp;$A125)), SUM(COUNTIFS($J$14:$J$89, E$106, $I$14:$I$89, "&gt; 0", $F$14:$F$89, "&lt;&gt;C", $G$14:$G$89, {"1","5W1"}, $G$14:$G$89, {"1";"5W1"}, $K$14:$K$89, "&lt;="&amp;$A124, $L$14:$L$89, "&gt;="&amp;$A125)), SUM(COUNTIFS($J$14:$J$89, E$106, $I$14:$I$89, "&gt; 0", $F$14:$F$89, "&lt;&gt;C", $G$14:$G$89, {"1","5W2"}, $G$14:$G$89, {"1";"5W2"}, $K$14:$K$89, "&lt;="&amp;$A124, $L$14:$L$89, "&gt;="&amp;$A125)), SUM(COUNTIFS($J$14:$J$89, E$106, $I$14:$I$89, "&gt; 0", $F$14:$F$89, "&lt;&gt;C", $G$14:$G$89, {"1","5W3"}, $G$14:$G$89, {"1";"5W3"}, $K$14:$K$89, "&lt;="&amp;$A124, $L$14:$L$89, "&gt;="&amp;$A125)), SUM(COUNTIFS($J$14:$J$89, E$106, $I$14:$I$89, "&gt; 0", $F$14:$F$89, "&lt;&gt;C", $G$14:$G$89, {"1","8W1"}, $G$14:$G$89, {"1";"8W1"}, $K$14:$K$89, "&lt;="&amp;$A124, $L$14:$L$89, "&gt;="&amp;$A125)), SUM(COUNTIFS($J$14:$J$89, E$106, $I$14:$I$89, "&gt; 0", $F$14:$F$89, "&lt;&gt;C", $G$14:$G$89, {"1","8W2"}, $G$14:$G$89, {"1";"8W2"}, $K$14:$K$89, "&lt;="&amp;$A124, $L$14:$L$89, "&gt;="&amp;$A125)), SUM(COUNTIFS($J$14:$J$89, E$106, $I$14:$I$89, "&gt; 0", $F$14:$F$89, "&lt;&gt;C", $G$14:$G$89, {"8W1","5W1"}, $G$14:$G$89, {"8W1";"5W1"}, $K$14:$K$89, "&lt;="&amp;$A124, $L$14:$L$89, "&gt;="&amp;$A125)), SUM(COUNTIFS($J$14:$J$89, E$106, $I$14:$I$89, "&gt; 0", $F$14:$F$89, "&lt;&gt;C", $G$14:$G$89, {"8W1","5W2"}, $G$14:$G$89, {"8W1";"5W2"}, $K$14:$K$89, "&lt;="&amp;$A124, $L$14:$L$89, "&gt;="&amp;$A125)), SUM(COUNTIFS($J$14:$J$89, E$106, $I$14:$I$89, "&gt; 0", $F$14:$F$89, "&lt;&gt;C", $G$14:$G$89, {"8W2","5W2"}, $G$14:$G$89, {"8W2";"5W2"}, $K$14:$K$89, "&lt;="&amp;$A124, $L$14:$L$89, "&gt;="&amp;$A125)), SUM(COUNTIFS($J$14:$J$89, E$106, $I$14:$I$89, "&gt; 0", $F$14:$F$89, "&lt;&gt;C", $G$14:$G$89, {"8W2","5W3"}, $G$14:$G$89, {"8W2";"5W3"}, $K$14:$K$89, "&lt;="&amp;$A124, $L$14:$L$89, "&gt;="&amp;$A125))))</f>
        <v>0</v>
      </c>
      <c r="F124" s="54">
        <f xml:space="preserve"> IF(COUNTIFS($J$14:$J$89, F$106, $I$14:$I$89, "&gt; 0", $F$14:$F$89, "&lt;&gt;C", $K$14:$K$89, "&lt;="&amp;$A124, $L$14:$L$89, "&gt;="&amp;$A125) &lt; 2, COUNTIFS($J$14:$J$89, F$106, $I$14:$I$89, "&gt; 0", $F$14:$F$89, "&lt;&gt;C", $K$14:$K$89, "&lt;="&amp;$A124, $L$14:$L$89, "&gt;="&amp;$A125), MAX(SUM(COUNTIFS($J$14:$J$89, F$106, $I$14:$I$89, "&gt; 0", $F$14:$F$89, "&lt;&gt;C", $G$14:$G$89, {"1"}, $G$14:$G$89, {"1"}, $K$14:$K$89, "&lt;="&amp;$A124, $L$14:$L$89, "&gt;="&amp;$A125)), SUM(COUNTIFS($J$14:$J$89, F$106, $I$14:$I$89, "&gt; 0", $F$14:$F$89, "&lt;&gt;C", $G$14:$G$89, {"1","5W1"}, $G$14:$G$89, {"1";"5W1"}, $K$14:$K$89, "&lt;="&amp;$A124, $L$14:$L$89, "&gt;="&amp;$A125)), SUM(COUNTIFS($J$14:$J$89, F$106, $I$14:$I$89, "&gt; 0", $F$14:$F$89, "&lt;&gt;C", $G$14:$G$89, {"1","5W2"}, $G$14:$G$89, {"1";"5W2"}, $K$14:$K$89, "&lt;="&amp;$A124, $L$14:$L$89, "&gt;="&amp;$A125)), SUM(COUNTIFS($J$14:$J$89, F$106, $I$14:$I$89, "&gt; 0", $F$14:$F$89, "&lt;&gt;C", $G$14:$G$89, {"1","5W3"}, $G$14:$G$89, {"1";"5W3"}, $K$14:$K$89, "&lt;="&amp;$A124, $L$14:$L$89, "&gt;="&amp;$A125)), SUM(COUNTIFS($J$14:$J$89, F$106, $I$14:$I$89, "&gt; 0", $F$14:$F$89, "&lt;&gt;C", $G$14:$G$89, {"1","8W1"}, $G$14:$G$89, {"1";"8W1"}, $K$14:$K$89, "&lt;="&amp;$A124, $L$14:$L$89, "&gt;="&amp;$A125)), SUM(COUNTIFS($J$14:$J$89, F$106, $I$14:$I$89, "&gt; 0", $F$14:$F$89, "&lt;&gt;C", $G$14:$G$89, {"1","8W2"}, $G$14:$G$89, {"1";"8W2"}, $K$14:$K$89, "&lt;="&amp;$A124, $L$14:$L$89, "&gt;="&amp;$A125)), SUM(COUNTIFS($J$14:$J$89, F$106, $I$14:$I$89, "&gt; 0", $F$14:$F$89, "&lt;&gt;C", $G$14:$G$89, {"8W1","5W1"}, $G$14:$G$89, {"8W1";"5W1"}, $K$14:$K$89, "&lt;="&amp;$A124, $L$14:$L$89, "&gt;="&amp;$A125)), SUM(COUNTIFS($J$14:$J$89, F$106, $I$14:$I$89, "&gt; 0", $F$14:$F$89, "&lt;&gt;C", $G$14:$G$89, {"8W1","5W2"}, $G$14:$G$89, {"8W1";"5W2"}, $K$14:$K$89, "&lt;="&amp;$A124, $L$14:$L$89, "&gt;="&amp;$A125)), SUM(COUNTIFS($J$14:$J$89, F$106, $I$14:$I$89, "&gt; 0", $F$14:$F$89, "&lt;&gt;C", $G$14:$G$89, {"8W2","5W2"}, $G$14:$G$89, {"8W2";"5W2"}, $K$14:$K$89, "&lt;="&amp;$A124, $L$14:$L$89, "&gt;="&amp;$A125)), SUM(COUNTIFS($J$14:$J$89, F$106, $I$14:$I$89, "&gt; 0", $F$14:$F$89, "&lt;&gt;C", $G$14:$G$89, {"8W2","5W3"}, $G$14:$G$89, {"8W2";"5W3"}, $K$14:$K$89, "&lt;="&amp;$A124, $L$14:$L$89, "&gt;="&amp;$A125))))</f>
        <v>0</v>
      </c>
      <c r="G124" s="54">
        <f xml:space="preserve"> IF(COUNTIFS($J$14:$J$89, G$106, $I$14:$I$89, "&gt; 0", $F$14:$F$89, "&lt;&gt;C", $K$14:$K$89, "&lt;="&amp;$A124, $L$14:$L$89, "&gt;="&amp;$A125) &lt; 2, COUNTIFS($J$14:$J$89, G$106, $I$14:$I$89, "&gt; 0", $F$14:$F$89, "&lt;&gt;C", $K$14:$K$89, "&lt;="&amp;$A124, $L$14:$L$89, "&gt;="&amp;$A125), MAX(SUM(COUNTIFS($J$14:$J$89, G$106, $I$14:$I$89, "&gt; 0", $F$14:$F$89, "&lt;&gt;C", $G$14:$G$89, {"1"}, $G$14:$G$89, {"1"}, $K$14:$K$89, "&lt;="&amp;$A124, $L$14:$L$89, "&gt;="&amp;$A125)), SUM(COUNTIFS($J$14:$J$89, G$106, $I$14:$I$89, "&gt; 0", $F$14:$F$89, "&lt;&gt;C", $G$14:$G$89, {"1","5W1"}, $G$14:$G$89, {"1";"5W1"}, $K$14:$K$89, "&lt;="&amp;$A124, $L$14:$L$89, "&gt;="&amp;$A125)), SUM(COUNTIFS($J$14:$J$89, G$106, $I$14:$I$89, "&gt; 0", $F$14:$F$89, "&lt;&gt;C", $G$14:$G$89, {"1","5W2"}, $G$14:$G$89, {"1";"5W2"}, $K$14:$K$89, "&lt;="&amp;$A124, $L$14:$L$89, "&gt;="&amp;$A125)), SUM(COUNTIFS($J$14:$J$89, G$106, $I$14:$I$89, "&gt; 0", $F$14:$F$89, "&lt;&gt;C", $G$14:$G$89, {"1","5W3"}, $G$14:$G$89, {"1";"5W3"}, $K$14:$K$89, "&lt;="&amp;$A124, $L$14:$L$89, "&gt;="&amp;$A125)), SUM(COUNTIFS($J$14:$J$89, G$106, $I$14:$I$89, "&gt; 0", $F$14:$F$89, "&lt;&gt;C", $G$14:$G$89, {"1","8W1"}, $G$14:$G$89, {"1";"8W1"}, $K$14:$K$89, "&lt;="&amp;$A124, $L$14:$L$89, "&gt;="&amp;$A125)), SUM(COUNTIFS($J$14:$J$89, G$106, $I$14:$I$89, "&gt; 0", $F$14:$F$89, "&lt;&gt;C", $G$14:$G$89, {"1","8W2"}, $G$14:$G$89, {"1";"8W2"}, $K$14:$K$89, "&lt;="&amp;$A124, $L$14:$L$89, "&gt;="&amp;$A125)), SUM(COUNTIFS($J$14:$J$89, G$106, $I$14:$I$89, "&gt; 0", $F$14:$F$89, "&lt;&gt;C", $G$14:$G$89, {"8W1","5W1"}, $G$14:$G$89, {"8W1";"5W1"}, $K$14:$K$89, "&lt;="&amp;$A124, $L$14:$L$89, "&gt;="&amp;$A125)), SUM(COUNTIFS($J$14:$J$89, G$106, $I$14:$I$89, "&gt; 0", $F$14:$F$89, "&lt;&gt;C", $G$14:$G$89, {"8W1","5W2"}, $G$14:$G$89, {"8W1";"5W2"}, $K$14:$K$89, "&lt;="&amp;$A124, $L$14:$L$89, "&gt;="&amp;$A125)), SUM(COUNTIFS($J$14:$J$89, G$106, $I$14:$I$89, "&gt; 0", $F$14:$F$89, "&lt;&gt;C", $G$14:$G$89, {"8W2","5W2"}, $G$14:$G$89, {"8W2";"5W2"}, $K$14:$K$89, "&lt;="&amp;$A124, $L$14:$L$89, "&gt;="&amp;$A125)), SUM(COUNTIFS($J$14:$J$89, G$106, $I$14:$I$89, "&gt; 0", $F$14:$F$89, "&lt;&gt;C", $G$14:$G$89, {"8W2","5W3"}, $G$14:$G$89, {"8W2";"5W3"}, $K$14:$K$89, "&lt;="&amp;$A124, $L$14:$L$89, "&gt;="&amp;$A125))))</f>
        <v>0</v>
      </c>
      <c r="H124" s="54">
        <f xml:space="preserve"> IF(COUNTIFS($J$14:$J$89, H$106, $I$14:$I$89, "&gt; 0", $F$14:$F$89, "&lt;&gt;C", $K$14:$K$89, "&lt;="&amp;$A124, $L$14:$L$89, "&gt;="&amp;$A125) &lt; 2, COUNTIFS($J$14:$J$89, H$106, $I$14:$I$89, "&gt; 0", $F$14:$F$89, "&lt;&gt;C", $K$14:$K$89, "&lt;="&amp;$A124, $L$14:$L$89, "&gt;="&amp;$A125), MAX(SUM(COUNTIFS($J$14:$J$89, H$106, $I$14:$I$89, "&gt; 0", $F$14:$F$89, "&lt;&gt;C", $G$14:$G$89, {"1"}, $G$14:$G$89, {"1"}, $K$14:$K$89, "&lt;="&amp;$A124, $L$14:$L$89, "&gt;="&amp;$A125)), SUM(COUNTIFS($J$14:$J$89, H$106, $I$14:$I$89, "&gt; 0", $F$14:$F$89, "&lt;&gt;C", $G$14:$G$89, {"1","5W1"}, $G$14:$G$89, {"1";"5W1"}, $K$14:$K$89, "&lt;="&amp;$A124, $L$14:$L$89, "&gt;="&amp;$A125)), SUM(COUNTIFS($J$14:$J$89, H$106, $I$14:$I$89, "&gt; 0", $F$14:$F$89, "&lt;&gt;C", $G$14:$G$89, {"1","5W2"}, $G$14:$G$89, {"1";"5W2"}, $K$14:$K$89, "&lt;="&amp;$A124, $L$14:$L$89, "&gt;="&amp;$A125)), SUM(COUNTIFS($J$14:$J$89, H$106, $I$14:$I$89, "&gt; 0", $F$14:$F$89, "&lt;&gt;C", $G$14:$G$89, {"1","5W3"}, $G$14:$G$89, {"1";"5W3"}, $K$14:$K$89, "&lt;="&amp;$A124, $L$14:$L$89, "&gt;="&amp;$A125)), SUM(COUNTIFS($J$14:$J$89, H$106, $I$14:$I$89, "&gt; 0", $F$14:$F$89, "&lt;&gt;C", $G$14:$G$89, {"1","8W1"}, $G$14:$G$89, {"1";"8W1"}, $K$14:$K$89, "&lt;="&amp;$A124, $L$14:$L$89, "&gt;="&amp;$A125)), SUM(COUNTIFS($J$14:$J$89, H$106, $I$14:$I$89, "&gt; 0", $F$14:$F$89, "&lt;&gt;C", $G$14:$G$89, {"1","8W2"}, $G$14:$G$89, {"1";"8W2"}, $K$14:$K$89, "&lt;="&amp;$A124, $L$14:$L$89, "&gt;="&amp;$A125)), SUM(COUNTIFS($J$14:$J$89, H$106, $I$14:$I$89, "&gt; 0", $F$14:$F$89, "&lt;&gt;C", $G$14:$G$89, {"8W1","5W1"}, $G$14:$G$89, {"8W1";"5W1"}, $K$14:$K$89, "&lt;="&amp;$A124, $L$14:$L$89, "&gt;="&amp;$A125)), SUM(COUNTIFS($J$14:$J$89, H$106, $I$14:$I$89, "&gt; 0", $F$14:$F$89, "&lt;&gt;C", $G$14:$G$89, {"8W1","5W2"}, $G$14:$G$89, {"8W1";"5W2"}, $K$14:$K$89, "&lt;="&amp;$A124, $L$14:$L$89, "&gt;="&amp;$A125)), SUM(COUNTIFS($J$14:$J$89, H$106, $I$14:$I$89, "&gt; 0", $F$14:$F$89, "&lt;&gt;C", $G$14:$G$89, {"8W2","5W2"}, $G$14:$G$89, {"8W2";"5W2"}, $K$14:$K$89, "&lt;="&amp;$A124, $L$14:$L$89, "&gt;="&amp;$A125)), SUM(COUNTIFS($J$14:$J$89, H$106, $I$14:$I$89, "&gt; 0", $F$14:$F$89, "&lt;&gt;C", $G$14:$G$89, {"8W2","5W3"}, $G$14:$G$89, {"8W2";"5W3"}, $K$14:$K$89, "&lt;="&amp;$A124, $L$14:$L$89, "&gt;="&amp;$A125))))</f>
        <v>1</v>
      </c>
      <c r="P124"/>
    </row>
    <row r="125" spans="1:16" ht="15" x14ac:dyDescent="0.25">
      <c r="A125" s="152">
        <f t="shared" si="7"/>
        <v>0.50000000000000033</v>
      </c>
      <c r="B125" s="202" t="str">
        <f t="shared" si="4"/>
        <v>12:00 PM-12:15 PM</v>
      </c>
      <c r="C125" s="54">
        <f xml:space="preserve"> IF(COUNTIFS($J$14:$J$89, C$106, $I$14:$I$89, "&gt; 0", $F$14:$F$89, "&lt;&gt;C", $K$14:$K$89, "&lt;="&amp;$A125, $L$14:$L$89, "&gt;="&amp;$A126) &lt; 2, COUNTIFS($J$14:$J$89, C$106, $I$14:$I$89, "&gt; 0", $F$14:$F$89, "&lt;&gt;C", $K$14:$K$89, "&lt;="&amp;$A125, $L$14:$L$89, "&gt;="&amp;$A126), MAX(SUM(COUNTIFS($J$14:$J$89, C$106, $I$14:$I$89, "&gt; 0", $F$14:$F$89, "&lt;&gt;C", $G$14:$G$89, {"1"}, $G$14:$G$89, {"1"}, $K$14:$K$89, "&lt;="&amp;$A125, $L$14:$L$89, "&gt;="&amp;$A126)), SUM(COUNTIFS($J$14:$J$89, C$106, $I$14:$I$89, "&gt; 0", $F$14:$F$89, "&lt;&gt;C", $G$14:$G$89, {"1","5W1"}, $G$14:$G$89, {"1";"5W1"}, $K$14:$K$89, "&lt;="&amp;$A125, $L$14:$L$89, "&gt;="&amp;$A126)), SUM(COUNTIFS($J$14:$J$89, C$106, $I$14:$I$89, "&gt; 0", $F$14:$F$89, "&lt;&gt;C", $G$14:$G$89, {"1","5W2"}, $G$14:$G$89, {"1";"5W2"}, $K$14:$K$89, "&lt;="&amp;$A125, $L$14:$L$89, "&gt;="&amp;$A126)), SUM(COUNTIFS($J$14:$J$89, C$106, $I$14:$I$89, "&gt; 0", $F$14:$F$89, "&lt;&gt;C", $G$14:$G$89, {"1","5W3"}, $G$14:$G$89, {"1";"5W3"}, $K$14:$K$89, "&lt;="&amp;$A125, $L$14:$L$89, "&gt;="&amp;$A126)), SUM(COUNTIFS($J$14:$J$89, C$106, $I$14:$I$89, "&gt; 0", $F$14:$F$89, "&lt;&gt;C", $G$14:$G$89, {"1","8W1"}, $G$14:$G$89, {"1";"8W1"}, $K$14:$K$89, "&lt;="&amp;$A125, $L$14:$L$89, "&gt;="&amp;$A126)), SUM(COUNTIFS($J$14:$J$89, C$106, $I$14:$I$89, "&gt; 0", $F$14:$F$89, "&lt;&gt;C", $G$14:$G$89, {"1","8W2"}, $G$14:$G$89, {"1";"8W2"}, $K$14:$K$89, "&lt;="&amp;$A125, $L$14:$L$89, "&gt;="&amp;$A126)), SUM(COUNTIFS($J$14:$J$89, C$106, $I$14:$I$89, "&gt; 0", $F$14:$F$89, "&lt;&gt;C", $G$14:$G$89, {"8W1","5W1"}, $G$14:$G$89, {"8W1";"5W1"}, $K$14:$K$89, "&lt;="&amp;$A125, $L$14:$L$89, "&gt;="&amp;$A126)), SUM(COUNTIFS($J$14:$J$89, C$106, $I$14:$I$89, "&gt; 0", $F$14:$F$89, "&lt;&gt;C", $G$14:$G$89, {"8W1","5W2"}, $G$14:$G$89, {"8W1";"5W2"}, $K$14:$K$89, "&lt;="&amp;$A125, $L$14:$L$89, "&gt;="&amp;$A126)), SUM(COUNTIFS($J$14:$J$89, C$106, $I$14:$I$89, "&gt; 0", $F$14:$F$89, "&lt;&gt;C", $G$14:$G$89, {"8W2","5W2"}, $G$14:$G$89, {"8W2";"5W2"}, $K$14:$K$89, "&lt;="&amp;$A125, $L$14:$L$89, "&gt;="&amp;$A126)), SUM(COUNTIFS($J$14:$J$89, C$106, $I$14:$I$89, "&gt; 0", $F$14:$F$89, "&lt;&gt;C", $G$14:$G$89, {"8W2","5W3"}, $G$14:$G$89, {"8W2";"5W3"}, $K$14:$K$89, "&lt;="&amp;$A125, $L$14:$L$89, "&gt;="&amp;$A126))))</f>
        <v>0</v>
      </c>
      <c r="D125" s="238">
        <f xml:space="preserve"> IF(COUNTIFS($J$14:$J$89, D$106, $I$14:$I$89, "&gt; 0", $F$14:$F$89, "&lt;&gt;C", $K$14:$K$89, "&lt;="&amp;$A125, $L$14:$L$89, "&gt;="&amp;$A126) &lt; 2, COUNTIFS($J$14:$J$89, D$106, $I$14:$I$89, "&gt; 0", $F$14:$F$89, "&lt;&gt;C", $K$14:$K$89, "&lt;="&amp;$A125, $L$14:$L$89, "&gt;="&amp;$A126), MAX(SUM(COUNTIFS($J$14:$J$89, D$106, $I$14:$I$89, "&gt; 0", $F$14:$F$89, "&lt;&gt;C", $G$14:$G$89, {"1"}, $G$14:$G$89, {"1"}, $K$14:$K$89, "&lt;="&amp;$A125, $L$14:$L$89, "&gt;="&amp;$A126)), SUM(COUNTIFS($J$14:$J$89, D$106, $I$14:$I$89, "&gt; 0", $F$14:$F$89, "&lt;&gt;C", $G$14:$G$89, {"1","5W1"}, $G$14:$G$89, {"1";"5W1"}, $K$14:$K$89, "&lt;="&amp;$A125, $L$14:$L$89, "&gt;="&amp;$A126)), SUM(COUNTIFS($J$14:$J$89, D$106, $I$14:$I$89, "&gt; 0", $F$14:$F$89, "&lt;&gt;C", $G$14:$G$89, {"1","5W2"}, $G$14:$G$89, {"1";"5W2"}, $K$14:$K$89, "&lt;="&amp;$A125, $L$14:$L$89, "&gt;="&amp;$A126)), SUM(COUNTIFS($J$14:$J$89, D$106, $I$14:$I$89, "&gt; 0", $F$14:$F$89, "&lt;&gt;C", $G$14:$G$89, {"1","5W3"}, $G$14:$G$89, {"1";"5W3"}, $K$14:$K$89, "&lt;="&amp;$A125, $L$14:$L$89, "&gt;="&amp;$A126)), SUM(COUNTIFS($J$14:$J$89, D$106, $I$14:$I$89, "&gt; 0", $F$14:$F$89, "&lt;&gt;C", $G$14:$G$89, {"1","8W1"}, $G$14:$G$89, {"1";"8W1"}, $K$14:$K$89, "&lt;="&amp;$A125, $L$14:$L$89, "&gt;="&amp;$A126)), SUM(COUNTIFS($J$14:$J$89, D$106, $I$14:$I$89, "&gt; 0", $F$14:$F$89, "&lt;&gt;C", $G$14:$G$89, {"1","8W2"}, $G$14:$G$89, {"1";"8W2"}, $K$14:$K$89, "&lt;="&amp;$A125, $L$14:$L$89, "&gt;="&amp;$A126)), SUM(COUNTIFS($J$14:$J$89, D$106, $I$14:$I$89, "&gt; 0", $F$14:$F$89, "&lt;&gt;C", $G$14:$G$89, {"8W1","5W1"}, $G$14:$G$89, {"8W1";"5W1"}, $K$14:$K$89, "&lt;="&amp;$A125, $L$14:$L$89, "&gt;="&amp;$A126)), SUM(COUNTIFS($J$14:$J$89, D$106, $I$14:$I$89, "&gt; 0", $F$14:$F$89, "&lt;&gt;C", $G$14:$G$89, {"8W1","5W2"}, $G$14:$G$89, {"8W1";"5W2"}, $K$14:$K$89, "&lt;="&amp;$A125, $L$14:$L$89, "&gt;="&amp;$A126)), SUM(COUNTIFS($J$14:$J$89, D$106, $I$14:$I$89, "&gt; 0", $F$14:$F$89, "&lt;&gt;C", $G$14:$G$89, {"8W2","5W2"}, $G$14:$G$89, {"8W2";"5W2"}, $K$14:$K$89, "&lt;="&amp;$A125, $L$14:$L$89, "&gt;="&amp;$A126)), SUM(COUNTIFS($J$14:$J$89, D$106, $I$14:$I$89, "&gt; 0", $F$14:$F$89, "&lt;&gt;C", $G$14:$G$89, {"8W2","5W3"}, $G$14:$G$89, {"8W2";"5W3"}, $K$14:$K$89, "&lt;="&amp;$A125, $L$14:$L$89, "&gt;="&amp;$A126))))</f>
        <v>0</v>
      </c>
      <c r="E125" s="54">
        <f xml:space="preserve"> IF(COUNTIFS($J$14:$J$89, E$106, $I$14:$I$89, "&gt; 0", $F$14:$F$89, "&lt;&gt;C", $K$14:$K$89, "&lt;="&amp;$A125, $L$14:$L$89, "&gt;="&amp;$A126) &lt; 2, COUNTIFS($J$14:$J$89, E$106, $I$14:$I$89, "&gt; 0", $F$14:$F$89, "&lt;&gt;C", $K$14:$K$89, "&lt;="&amp;$A125, $L$14:$L$89, "&gt;="&amp;$A126), MAX(SUM(COUNTIFS($J$14:$J$89, E$106, $I$14:$I$89, "&gt; 0", $F$14:$F$89, "&lt;&gt;C", $G$14:$G$89, {"1"}, $G$14:$G$89, {"1"}, $K$14:$K$89, "&lt;="&amp;$A125, $L$14:$L$89, "&gt;="&amp;$A126)), SUM(COUNTIFS($J$14:$J$89, E$106, $I$14:$I$89, "&gt; 0", $F$14:$F$89, "&lt;&gt;C", $G$14:$G$89, {"1","5W1"}, $G$14:$G$89, {"1";"5W1"}, $K$14:$K$89, "&lt;="&amp;$A125, $L$14:$L$89, "&gt;="&amp;$A126)), SUM(COUNTIFS($J$14:$J$89, E$106, $I$14:$I$89, "&gt; 0", $F$14:$F$89, "&lt;&gt;C", $G$14:$G$89, {"1","5W2"}, $G$14:$G$89, {"1";"5W2"}, $K$14:$K$89, "&lt;="&amp;$A125, $L$14:$L$89, "&gt;="&amp;$A126)), SUM(COUNTIFS($J$14:$J$89, E$106, $I$14:$I$89, "&gt; 0", $F$14:$F$89, "&lt;&gt;C", $G$14:$G$89, {"1","5W3"}, $G$14:$G$89, {"1";"5W3"}, $K$14:$K$89, "&lt;="&amp;$A125, $L$14:$L$89, "&gt;="&amp;$A126)), SUM(COUNTIFS($J$14:$J$89, E$106, $I$14:$I$89, "&gt; 0", $F$14:$F$89, "&lt;&gt;C", $G$14:$G$89, {"1","8W1"}, $G$14:$G$89, {"1";"8W1"}, $K$14:$K$89, "&lt;="&amp;$A125, $L$14:$L$89, "&gt;="&amp;$A126)), SUM(COUNTIFS($J$14:$J$89, E$106, $I$14:$I$89, "&gt; 0", $F$14:$F$89, "&lt;&gt;C", $G$14:$G$89, {"1","8W2"}, $G$14:$G$89, {"1";"8W2"}, $K$14:$K$89, "&lt;="&amp;$A125, $L$14:$L$89, "&gt;="&amp;$A126)), SUM(COUNTIFS($J$14:$J$89, E$106, $I$14:$I$89, "&gt; 0", $F$14:$F$89, "&lt;&gt;C", $G$14:$G$89, {"8W1","5W1"}, $G$14:$G$89, {"8W1";"5W1"}, $K$14:$K$89, "&lt;="&amp;$A125, $L$14:$L$89, "&gt;="&amp;$A126)), SUM(COUNTIFS($J$14:$J$89, E$106, $I$14:$I$89, "&gt; 0", $F$14:$F$89, "&lt;&gt;C", $G$14:$G$89, {"8W1","5W2"}, $G$14:$G$89, {"8W1";"5W2"}, $K$14:$K$89, "&lt;="&amp;$A125, $L$14:$L$89, "&gt;="&amp;$A126)), SUM(COUNTIFS($J$14:$J$89, E$106, $I$14:$I$89, "&gt; 0", $F$14:$F$89, "&lt;&gt;C", $G$14:$G$89, {"8W2","5W2"}, $G$14:$G$89, {"8W2";"5W2"}, $K$14:$K$89, "&lt;="&amp;$A125, $L$14:$L$89, "&gt;="&amp;$A126)), SUM(COUNTIFS($J$14:$J$89, E$106, $I$14:$I$89, "&gt; 0", $F$14:$F$89, "&lt;&gt;C", $G$14:$G$89, {"8W2","5W3"}, $G$14:$G$89, {"8W2";"5W3"}, $K$14:$K$89, "&lt;="&amp;$A125, $L$14:$L$89, "&gt;="&amp;$A126))))</f>
        <v>0</v>
      </c>
      <c r="F125" s="238">
        <f xml:space="preserve"> IF(COUNTIFS($J$14:$J$89, F$106, $I$14:$I$89, "&gt; 0", $F$14:$F$89, "&lt;&gt;C", $K$14:$K$89, "&lt;="&amp;$A125, $L$14:$L$89, "&gt;="&amp;$A126) &lt; 2, COUNTIFS($J$14:$J$89, F$106, $I$14:$I$89, "&gt; 0", $F$14:$F$89, "&lt;&gt;C", $K$14:$K$89, "&lt;="&amp;$A125, $L$14:$L$89, "&gt;="&amp;$A126), MAX(SUM(COUNTIFS($J$14:$J$89, F$106, $I$14:$I$89, "&gt; 0", $F$14:$F$89, "&lt;&gt;C", $G$14:$G$89, {"1"}, $G$14:$G$89, {"1"}, $K$14:$K$89, "&lt;="&amp;$A125, $L$14:$L$89, "&gt;="&amp;$A126)), SUM(COUNTIFS($J$14:$J$89, F$106, $I$14:$I$89, "&gt; 0", $F$14:$F$89, "&lt;&gt;C", $G$14:$G$89, {"1","5W1"}, $G$14:$G$89, {"1";"5W1"}, $K$14:$K$89, "&lt;="&amp;$A125, $L$14:$L$89, "&gt;="&amp;$A126)), SUM(COUNTIFS($J$14:$J$89, F$106, $I$14:$I$89, "&gt; 0", $F$14:$F$89, "&lt;&gt;C", $G$14:$G$89, {"1","5W2"}, $G$14:$G$89, {"1";"5W2"}, $K$14:$K$89, "&lt;="&amp;$A125, $L$14:$L$89, "&gt;="&amp;$A126)), SUM(COUNTIFS($J$14:$J$89, F$106, $I$14:$I$89, "&gt; 0", $F$14:$F$89, "&lt;&gt;C", $G$14:$G$89, {"1","5W3"}, $G$14:$G$89, {"1";"5W3"}, $K$14:$K$89, "&lt;="&amp;$A125, $L$14:$L$89, "&gt;="&amp;$A126)), SUM(COUNTIFS($J$14:$J$89, F$106, $I$14:$I$89, "&gt; 0", $F$14:$F$89, "&lt;&gt;C", $G$14:$G$89, {"1","8W1"}, $G$14:$G$89, {"1";"8W1"}, $K$14:$K$89, "&lt;="&amp;$A125, $L$14:$L$89, "&gt;="&amp;$A126)), SUM(COUNTIFS($J$14:$J$89, F$106, $I$14:$I$89, "&gt; 0", $F$14:$F$89, "&lt;&gt;C", $G$14:$G$89, {"1","8W2"}, $G$14:$G$89, {"1";"8W2"}, $K$14:$K$89, "&lt;="&amp;$A125, $L$14:$L$89, "&gt;="&amp;$A126)), SUM(COUNTIFS($J$14:$J$89, F$106, $I$14:$I$89, "&gt; 0", $F$14:$F$89, "&lt;&gt;C", $G$14:$G$89, {"8W1","5W1"}, $G$14:$G$89, {"8W1";"5W1"}, $K$14:$K$89, "&lt;="&amp;$A125, $L$14:$L$89, "&gt;="&amp;$A126)), SUM(COUNTIFS($J$14:$J$89, F$106, $I$14:$I$89, "&gt; 0", $F$14:$F$89, "&lt;&gt;C", $G$14:$G$89, {"8W1","5W2"}, $G$14:$G$89, {"8W1";"5W2"}, $K$14:$K$89, "&lt;="&amp;$A125, $L$14:$L$89, "&gt;="&amp;$A126)), SUM(COUNTIFS($J$14:$J$89, F$106, $I$14:$I$89, "&gt; 0", $F$14:$F$89, "&lt;&gt;C", $G$14:$G$89, {"8W2","5W2"}, $G$14:$G$89, {"8W2";"5W2"}, $K$14:$K$89, "&lt;="&amp;$A125, $L$14:$L$89, "&gt;="&amp;$A126)), SUM(COUNTIFS($J$14:$J$89, F$106, $I$14:$I$89, "&gt; 0", $F$14:$F$89, "&lt;&gt;C", $G$14:$G$89, {"8W2","5W3"}, $G$14:$G$89, {"8W2";"5W3"}, $K$14:$K$89, "&lt;="&amp;$A125, $L$14:$L$89, "&gt;="&amp;$A126))))</f>
        <v>0</v>
      </c>
      <c r="G125" s="54">
        <f xml:space="preserve"> IF(COUNTIFS($J$14:$J$89, G$106, $I$14:$I$89, "&gt; 0", $F$14:$F$89, "&lt;&gt;C", $K$14:$K$89, "&lt;="&amp;$A125, $L$14:$L$89, "&gt;="&amp;$A126) &lt; 2, COUNTIFS($J$14:$J$89, G$106, $I$14:$I$89, "&gt; 0", $F$14:$F$89, "&lt;&gt;C", $K$14:$K$89, "&lt;="&amp;$A125, $L$14:$L$89, "&gt;="&amp;$A126), MAX(SUM(COUNTIFS($J$14:$J$89, G$106, $I$14:$I$89, "&gt; 0", $F$14:$F$89, "&lt;&gt;C", $G$14:$G$89, {"1"}, $G$14:$G$89, {"1"}, $K$14:$K$89, "&lt;="&amp;$A125, $L$14:$L$89, "&gt;="&amp;$A126)), SUM(COUNTIFS($J$14:$J$89, G$106, $I$14:$I$89, "&gt; 0", $F$14:$F$89, "&lt;&gt;C", $G$14:$G$89, {"1","5W1"}, $G$14:$G$89, {"1";"5W1"}, $K$14:$K$89, "&lt;="&amp;$A125, $L$14:$L$89, "&gt;="&amp;$A126)), SUM(COUNTIFS($J$14:$J$89, G$106, $I$14:$I$89, "&gt; 0", $F$14:$F$89, "&lt;&gt;C", $G$14:$G$89, {"1","5W2"}, $G$14:$G$89, {"1";"5W2"}, $K$14:$K$89, "&lt;="&amp;$A125, $L$14:$L$89, "&gt;="&amp;$A126)), SUM(COUNTIFS($J$14:$J$89, G$106, $I$14:$I$89, "&gt; 0", $F$14:$F$89, "&lt;&gt;C", $G$14:$G$89, {"1","5W3"}, $G$14:$G$89, {"1";"5W3"}, $K$14:$K$89, "&lt;="&amp;$A125, $L$14:$L$89, "&gt;="&amp;$A126)), SUM(COUNTIFS($J$14:$J$89, G$106, $I$14:$I$89, "&gt; 0", $F$14:$F$89, "&lt;&gt;C", $G$14:$G$89, {"1","8W1"}, $G$14:$G$89, {"1";"8W1"}, $K$14:$K$89, "&lt;="&amp;$A125, $L$14:$L$89, "&gt;="&amp;$A126)), SUM(COUNTIFS($J$14:$J$89, G$106, $I$14:$I$89, "&gt; 0", $F$14:$F$89, "&lt;&gt;C", $G$14:$G$89, {"1","8W2"}, $G$14:$G$89, {"1";"8W2"}, $K$14:$K$89, "&lt;="&amp;$A125, $L$14:$L$89, "&gt;="&amp;$A126)), SUM(COUNTIFS($J$14:$J$89, G$106, $I$14:$I$89, "&gt; 0", $F$14:$F$89, "&lt;&gt;C", $G$14:$G$89, {"8W1","5W1"}, $G$14:$G$89, {"8W1";"5W1"}, $K$14:$K$89, "&lt;="&amp;$A125, $L$14:$L$89, "&gt;="&amp;$A126)), SUM(COUNTIFS($J$14:$J$89, G$106, $I$14:$I$89, "&gt; 0", $F$14:$F$89, "&lt;&gt;C", $G$14:$G$89, {"8W1","5W2"}, $G$14:$G$89, {"8W1";"5W2"}, $K$14:$K$89, "&lt;="&amp;$A125, $L$14:$L$89, "&gt;="&amp;$A126)), SUM(COUNTIFS($J$14:$J$89, G$106, $I$14:$I$89, "&gt; 0", $F$14:$F$89, "&lt;&gt;C", $G$14:$G$89, {"8W2","5W2"}, $G$14:$G$89, {"8W2";"5W2"}, $K$14:$K$89, "&lt;="&amp;$A125, $L$14:$L$89, "&gt;="&amp;$A126)), SUM(COUNTIFS($J$14:$J$89, G$106, $I$14:$I$89, "&gt; 0", $F$14:$F$89, "&lt;&gt;C", $G$14:$G$89, {"8W2","5W3"}, $G$14:$G$89, {"8W2";"5W3"}, $K$14:$K$89, "&lt;="&amp;$A125, $L$14:$L$89, "&gt;="&amp;$A126))))</f>
        <v>0</v>
      </c>
      <c r="H125" s="54">
        <f xml:space="preserve"> IF(COUNTIFS($J$14:$J$89, H$106, $I$14:$I$89, "&gt; 0", $F$14:$F$89, "&lt;&gt;C", $K$14:$K$89, "&lt;="&amp;$A125, $L$14:$L$89, "&gt;="&amp;$A126) &lt; 2, COUNTIFS($J$14:$J$89, H$106, $I$14:$I$89, "&gt; 0", $F$14:$F$89, "&lt;&gt;C", $K$14:$K$89, "&lt;="&amp;$A125, $L$14:$L$89, "&gt;="&amp;$A126), MAX(SUM(COUNTIFS($J$14:$J$89, H$106, $I$14:$I$89, "&gt; 0", $F$14:$F$89, "&lt;&gt;C", $G$14:$G$89, {"1"}, $G$14:$G$89, {"1"}, $K$14:$K$89, "&lt;="&amp;$A125, $L$14:$L$89, "&gt;="&amp;$A126)), SUM(COUNTIFS($J$14:$J$89, H$106, $I$14:$I$89, "&gt; 0", $F$14:$F$89, "&lt;&gt;C", $G$14:$G$89, {"1","5W1"}, $G$14:$G$89, {"1";"5W1"}, $K$14:$K$89, "&lt;="&amp;$A125, $L$14:$L$89, "&gt;="&amp;$A126)), SUM(COUNTIFS($J$14:$J$89, H$106, $I$14:$I$89, "&gt; 0", $F$14:$F$89, "&lt;&gt;C", $G$14:$G$89, {"1","5W2"}, $G$14:$G$89, {"1";"5W2"}, $K$14:$K$89, "&lt;="&amp;$A125, $L$14:$L$89, "&gt;="&amp;$A126)), SUM(COUNTIFS($J$14:$J$89, H$106, $I$14:$I$89, "&gt; 0", $F$14:$F$89, "&lt;&gt;C", $G$14:$G$89, {"1","5W3"}, $G$14:$G$89, {"1";"5W3"}, $K$14:$K$89, "&lt;="&amp;$A125, $L$14:$L$89, "&gt;="&amp;$A126)), SUM(COUNTIFS($J$14:$J$89, H$106, $I$14:$I$89, "&gt; 0", $F$14:$F$89, "&lt;&gt;C", $G$14:$G$89, {"1","8W1"}, $G$14:$G$89, {"1";"8W1"}, $K$14:$K$89, "&lt;="&amp;$A125, $L$14:$L$89, "&gt;="&amp;$A126)), SUM(COUNTIFS($J$14:$J$89, H$106, $I$14:$I$89, "&gt; 0", $F$14:$F$89, "&lt;&gt;C", $G$14:$G$89, {"1","8W2"}, $G$14:$G$89, {"1";"8W2"}, $K$14:$K$89, "&lt;="&amp;$A125, $L$14:$L$89, "&gt;="&amp;$A126)), SUM(COUNTIFS($J$14:$J$89, H$106, $I$14:$I$89, "&gt; 0", $F$14:$F$89, "&lt;&gt;C", $G$14:$G$89, {"8W1","5W1"}, $G$14:$G$89, {"8W1";"5W1"}, $K$14:$K$89, "&lt;="&amp;$A125, $L$14:$L$89, "&gt;="&amp;$A126)), SUM(COUNTIFS($J$14:$J$89, H$106, $I$14:$I$89, "&gt; 0", $F$14:$F$89, "&lt;&gt;C", $G$14:$G$89, {"8W1","5W2"}, $G$14:$G$89, {"8W1";"5W2"}, $K$14:$K$89, "&lt;="&amp;$A125, $L$14:$L$89, "&gt;="&amp;$A126)), SUM(COUNTIFS($J$14:$J$89, H$106, $I$14:$I$89, "&gt; 0", $F$14:$F$89, "&lt;&gt;C", $G$14:$G$89, {"8W2","5W2"}, $G$14:$G$89, {"8W2";"5W2"}, $K$14:$K$89, "&lt;="&amp;$A125, $L$14:$L$89, "&gt;="&amp;$A126)), SUM(COUNTIFS($J$14:$J$89, H$106, $I$14:$I$89, "&gt; 0", $F$14:$F$89, "&lt;&gt;C", $G$14:$G$89, {"8W2","5W3"}, $G$14:$G$89, {"8W2";"5W3"}, $K$14:$K$89, "&lt;="&amp;$A125, $L$14:$L$89, "&gt;="&amp;$A126))))</f>
        <v>0</v>
      </c>
      <c r="J125" s="239">
        <v>0</v>
      </c>
      <c r="K125" s="1" t="s">
        <v>698</v>
      </c>
      <c r="P125"/>
    </row>
    <row r="126" spans="1:16" ht="15" x14ac:dyDescent="0.25">
      <c r="A126" s="152">
        <f t="shared" si="7"/>
        <v>0.51041666666666696</v>
      </c>
      <c r="B126" s="202" t="str">
        <f t="shared" si="4"/>
        <v>12:15 PM-12:30 PM</v>
      </c>
      <c r="C126" s="54">
        <f xml:space="preserve"> IF(COUNTIFS($J$14:$J$89, C$106, $I$14:$I$89, "&gt; 0", $F$14:$F$89, "&lt;&gt;C", $K$14:$K$89, "&lt;="&amp;$A126, $L$14:$L$89, "&gt;="&amp;$A127) &lt; 2, COUNTIFS($J$14:$J$89, C$106, $I$14:$I$89, "&gt; 0", $F$14:$F$89, "&lt;&gt;C", $K$14:$K$89, "&lt;="&amp;$A126, $L$14:$L$89, "&gt;="&amp;$A127), MAX(SUM(COUNTIFS($J$14:$J$89, C$106, $I$14:$I$89, "&gt; 0", $F$14:$F$89, "&lt;&gt;C", $G$14:$G$89, {"1"}, $G$14:$G$89, {"1"}, $K$14:$K$89, "&lt;="&amp;$A126, $L$14:$L$89, "&gt;="&amp;$A127)), SUM(COUNTIFS($J$14:$J$89, C$106, $I$14:$I$89, "&gt; 0", $F$14:$F$89, "&lt;&gt;C", $G$14:$G$89, {"1","5W1"}, $G$14:$G$89, {"1";"5W1"}, $K$14:$K$89, "&lt;="&amp;$A126, $L$14:$L$89, "&gt;="&amp;$A127)), SUM(COUNTIFS($J$14:$J$89, C$106, $I$14:$I$89, "&gt; 0", $F$14:$F$89, "&lt;&gt;C", $G$14:$G$89, {"1","5W2"}, $G$14:$G$89, {"1";"5W2"}, $K$14:$K$89, "&lt;="&amp;$A126, $L$14:$L$89, "&gt;="&amp;$A127)), SUM(COUNTIFS($J$14:$J$89, C$106, $I$14:$I$89, "&gt; 0", $F$14:$F$89, "&lt;&gt;C", $G$14:$G$89, {"1","5W3"}, $G$14:$G$89, {"1";"5W3"}, $K$14:$K$89, "&lt;="&amp;$A126, $L$14:$L$89, "&gt;="&amp;$A127)), SUM(COUNTIFS($J$14:$J$89, C$106, $I$14:$I$89, "&gt; 0", $F$14:$F$89, "&lt;&gt;C", $G$14:$G$89, {"1","8W1"}, $G$14:$G$89, {"1";"8W1"}, $K$14:$K$89, "&lt;="&amp;$A126, $L$14:$L$89, "&gt;="&amp;$A127)), SUM(COUNTIFS($J$14:$J$89, C$106, $I$14:$I$89, "&gt; 0", $F$14:$F$89, "&lt;&gt;C", $G$14:$G$89, {"1","8W2"}, $G$14:$G$89, {"1";"8W2"}, $K$14:$K$89, "&lt;="&amp;$A126, $L$14:$L$89, "&gt;="&amp;$A127)), SUM(COUNTIFS($J$14:$J$89, C$106, $I$14:$I$89, "&gt; 0", $F$14:$F$89, "&lt;&gt;C", $G$14:$G$89, {"8W1","5W1"}, $G$14:$G$89, {"8W1";"5W1"}, $K$14:$K$89, "&lt;="&amp;$A126, $L$14:$L$89, "&gt;="&amp;$A127)), SUM(COUNTIFS($J$14:$J$89, C$106, $I$14:$I$89, "&gt; 0", $F$14:$F$89, "&lt;&gt;C", $G$14:$G$89, {"8W1","5W2"}, $G$14:$G$89, {"8W1";"5W2"}, $K$14:$K$89, "&lt;="&amp;$A126, $L$14:$L$89, "&gt;="&amp;$A127)), SUM(COUNTIFS($J$14:$J$89, C$106, $I$14:$I$89, "&gt; 0", $F$14:$F$89, "&lt;&gt;C", $G$14:$G$89, {"8W2","5W2"}, $G$14:$G$89, {"8W2";"5W2"}, $K$14:$K$89, "&lt;="&amp;$A126, $L$14:$L$89, "&gt;="&amp;$A127)), SUM(COUNTIFS($J$14:$J$89, C$106, $I$14:$I$89, "&gt; 0", $F$14:$F$89, "&lt;&gt;C", $G$14:$G$89, {"8W2","5W3"}, $G$14:$G$89, {"8W2";"5W3"}, $K$14:$K$89, "&lt;="&amp;$A126, $L$14:$L$89, "&gt;="&amp;$A127))))</f>
        <v>0</v>
      </c>
      <c r="D126" s="238">
        <f xml:space="preserve"> IF(COUNTIFS($J$14:$J$89, D$106, $I$14:$I$89, "&gt; 0", $F$14:$F$89, "&lt;&gt;C", $K$14:$K$89, "&lt;="&amp;$A126, $L$14:$L$89, "&gt;="&amp;$A127) &lt; 2, COUNTIFS($J$14:$J$89, D$106, $I$14:$I$89, "&gt; 0", $F$14:$F$89, "&lt;&gt;C", $K$14:$K$89, "&lt;="&amp;$A126, $L$14:$L$89, "&gt;="&amp;$A127), MAX(SUM(COUNTIFS($J$14:$J$89, D$106, $I$14:$I$89, "&gt; 0", $F$14:$F$89, "&lt;&gt;C", $G$14:$G$89, {"1"}, $G$14:$G$89, {"1"}, $K$14:$K$89, "&lt;="&amp;$A126, $L$14:$L$89, "&gt;="&amp;$A127)), SUM(COUNTIFS($J$14:$J$89, D$106, $I$14:$I$89, "&gt; 0", $F$14:$F$89, "&lt;&gt;C", $G$14:$G$89, {"1","5W1"}, $G$14:$G$89, {"1";"5W1"}, $K$14:$K$89, "&lt;="&amp;$A126, $L$14:$L$89, "&gt;="&amp;$A127)), SUM(COUNTIFS($J$14:$J$89, D$106, $I$14:$I$89, "&gt; 0", $F$14:$F$89, "&lt;&gt;C", $G$14:$G$89, {"1","5W2"}, $G$14:$G$89, {"1";"5W2"}, $K$14:$K$89, "&lt;="&amp;$A126, $L$14:$L$89, "&gt;="&amp;$A127)), SUM(COUNTIFS($J$14:$J$89, D$106, $I$14:$I$89, "&gt; 0", $F$14:$F$89, "&lt;&gt;C", $G$14:$G$89, {"1","5W3"}, $G$14:$G$89, {"1";"5W3"}, $K$14:$K$89, "&lt;="&amp;$A126, $L$14:$L$89, "&gt;="&amp;$A127)), SUM(COUNTIFS($J$14:$J$89, D$106, $I$14:$I$89, "&gt; 0", $F$14:$F$89, "&lt;&gt;C", $G$14:$G$89, {"1","8W1"}, $G$14:$G$89, {"1";"8W1"}, $K$14:$K$89, "&lt;="&amp;$A126, $L$14:$L$89, "&gt;="&amp;$A127)), SUM(COUNTIFS($J$14:$J$89, D$106, $I$14:$I$89, "&gt; 0", $F$14:$F$89, "&lt;&gt;C", $G$14:$G$89, {"1","8W2"}, $G$14:$G$89, {"1";"8W2"}, $K$14:$K$89, "&lt;="&amp;$A126, $L$14:$L$89, "&gt;="&amp;$A127)), SUM(COUNTIFS($J$14:$J$89, D$106, $I$14:$I$89, "&gt; 0", $F$14:$F$89, "&lt;&gt;C", $G$14:$G$89, {"8W1","5W1"}, $G$14:$G$89, {"8W1";"5W1"}, $K$14:$K$89, "&lt;="&amp;$A126, $L$14:$L$89, "&gt;="&amp;$A127)), SUM(COUNTIFS($J$14:$J$89, D$106, $I$14:$I$89, "&gt; 0", $F$14:$F$89, "&lt;&gt;C", $G$14:$G$89, {"8W1","5W2"}, $G$14:$G$89, {"8W1";"5W2"}, $K$14:$K$89, "&lt;="&amp;$A126, $L$14:$L$89, "&gt;="&amp;$A127)), SUM(COUNTIFS($J$14:$J$89, D$106, $I$14:$I$89, "&gt; 0", $F$14:$F$89, "&lt;&gt;C", $G$14:$G$89, {"8W2","5W2"}, $G$14:$G$89, {"8W2";"5W2"}, $K$14:$K$89, "&lt;="&amp;$A126, $L$14:$L$89, "&gt;="&amp;$A127)), SUM(COUNTIFS($J$14:$J$89, D$106, $I$14:$I$89, "&gt; 0", $F$14:$F$89, "&lt;&gt;C", $G$14:$G$89, {"8W2","5W3"}, $G$14:$G$89, {"8W2";"5W3"}, $K$14:$K$89, "&lt;="&amp;$A126, $L$14:$L$89, "&gt;="&amp;$A127))))</f>
        <v>0</v>
      </c>
      <c r="E126" s="54">
        <f xml:space="preserve"> IF(COUNTIFS($J$14:$J$89, E$106, $I$14:$I$89, "&gt; 0", $F$14:$F$89, "&lt;&gt;C", $K$14:$K$89, "&lt;="&amp;$A126, $L$14:$L$89, "&gt;="&amp;$A127) &lt; 2, COUNTIFS($J$14:$J$89, E$106, $I$14:$I$89, "&gt; 0", $F$14:$F$89, "&lt;&gt;C", $K$14:$K$89, "&lt;="&amp;$A126, $L$14:$L$89, "&gt;="&amp;$A127), MAX(SUM(COUNTIFS($J$14:$J$89, E$106, $I$14:$I$89, "&gt; 0", $F$14:$F$89, "&lt;&gt;C", $G$14:$G$89, {"1"}, $G$14:$G$89, {"1"}, $K$14:$K$89, "&lt;="&amp;$A126, $L$14:$L$89, "&gt;="&amp;$A127)), SUM(COUNTIFS($J$14:$J$89, E$106, $I$14:$I$89, "&gt; 0", $F$14:$F$89, "&lt;&gt;C", $G$14:$G$89, {"1","5W1"}, $G$14:$G$89, {"1";"5W1"}, $K$14:$K$89, "&lt;="&amp;$A126, $L$14:$L$89, "&gt;="&amp;$A127)), SUM(COUNTIFS($J$14:$J$89, E$106, $I$14:$I$89, "&gt; 0", $F$14:$F$89, "&lt;&gt;C", $G$14:$G$89, {"1","5W2"}, $G$14:$G$89, {"1";"5W2"}, $K$14:$K$89, "&lt;="&amp;$A126, $L$14:$L$89, "&gt;="&amp;$A127)), SUM(COUNTIFS($J$14:$J$89, E$106, $I$14:$I$89, "&gt; 0", $F$14:$F$89, "&lt;&gt;C", $G$14:$G$89, {"1","5W3"}, $G$14:$G$89, {"1";"5W3"}, $K$14:$K$89, "&lt;="&amp;$A126, $L$14:$L$89, "&gt;="&amp;$A127)), SUM(COUNTIFS($J$14:$J$89, E$106, $I$14:$I$89, "&gt; 0", $F$14:$F$89, "&lt;&gt;C", $G$14:$G$89, {"1","8W1"}, $G$14:$G$89, {"1";"8W1"}, $K$14:$K$89, "&lt;="&amp;$A126, $L$14:$L$89, "&gt;="&amp;$A127)), SUM(COUNTIFS($J$14:$J$89, E$106, $I$14:$I$89, "&gt; 0", $F$14:$F$89, "&lt;&gt;C", $G$14:$G$89, {"1","8W2"}, $G$14:$G$89, {"1";"8W2"}, $K$14:$K$89, "&lt;="&amp;$A126, $L$14:$L$89, "&gt;="&amp;$A127)), SUM(COUNTIFS($J$14:$J$89, E$106, $I$14:$I$89, "&gt; 0", $F$14:$F$89, "&lt;&gt;C", $G$14:$G$89, {"8W1","5W1"}, $G$14:$G$89, {"8W1";"5W1"}, $K$14:$K$89, "&lt;="&amp;$A126, $L$14:$L$89, "&gt;="&amp;$A127)), SUM(COUNTIFS($J$14:$J$89, E$106, $I$14:$I$89, "&gt; 0", $F$14:$F$89, "&lt;&gt;C", $G$14:$G$89, {"8W1","5W2"}, $G$14:$G$89, {"8W1";"5W2"}, $K$14:$K$89, "&lt;="&amp;$A126, $L$14:$L$89, "&gt;="&amp;$A127)), SUM(COUNTIFS($J$14:$J$89, E$106, $I$14:$I$89, "&gt; 0", $F$14:$F$89, "&lt;&gt;C", $G$14:$G$89, {"8W2","5W2"}, $G$14:$G$89, {"8W2";"5W2"}, $K$14:$K$89, "&lt;="&amp;$A126, $L$14:$L$89, "&gt;="&amp;$A127)), SUM(COUNTIFS($J$14:$J$89, E$106, $I$14:$I$89, "&gt; 0", $F$14:$F$89, "&lt;&gt;C", $G$14:$G$89, {"8W2","5W3"}, $G$14:$G$89, {"8W2";"5W3"}, $K$14:$K$89, "&lt;="&amp;$A126, $L$14:$L$89, "&gt;="&amp;$A127))))</f>
        <v>0</v>
      </c>
      <c r="F126" s="238">
        <f xml:space="preserve"> IF(COUNTIFS($J$14:$J$89, F$106, $I$14:$I$89, "&gt; 0", $F$14:$F$89, "&lt;&gt;C", $K$14:$K$89, "&lt;="&amp;$A126, $L$14:$L$89, "&gt;="&amp;$A127) &lt; 2, COUNTIFS($J$14:$J$89, F$106, $I$14:$I$89, "&gt; 0", $F$14:$F$89, "&lt;&gt;C", $K$14:$K$89, "&lt;="&amp;$A126, $L$14:$L$89, "&gt;="&amp;$A127), MAX(SUM(COUNTIFS($J$14:$J$89, F$106, $I$14:$I$89, "&gt; 0", $F$14:$F$89, "&lt;&gt;C", $G$14:$G$89, {"1"}, $G$14:$G$89, {"1"}, $K$14:$K$89, "&lt;="&amp;$A126, $L$14:$L$89, "&gt;="&amp;$A127)), SUM(COUNTIFS($J$14:$J$89, F$106, $I$14:$I$89, "&gt; 0", $F$14:$F$89, "&lt;&gt;C", $G$14:$G$89, {"1","5W1"}, $G$14:$G$89, {"1";"5W1"}, $K$14:$K$89, "&lt;="&amp;$A126, $L$14:$L$89, "&gt;="&amp;$A127)), SUM(COUNTIFS($J$14:$J$89, F$106, $I$14:$I$89, "&gt; 0", $F$14:$F$89, "&lt;&gt;C", $G$14:$G$89, {"1","5W2"}, $G$14:$G$89, {"1";"5W2"}, $K$14:$K$89, "&lt;="&amp;$A126, $L$14:$L$89, "&gt;="&amp;$A127)), SUM(COUNTIFS($J$14:$J$89, F$106, $I$14:$I$89, "&gt; 0", $F$14:$F$89, "&lt;&gt;C", $G$14:$G$89, {"1","5W3"}, $G$14:$G$89, {"1";"5W3"}, $K$14:$K$89, "&lt;="&amp;$A126, $L$14:$L$89, "&gt;="&amp;$A127)), SUM(COUNTIFS($J$14:$J$89, F$106, $I$14:$I$89, "&gt; 0", $F$14:$F$89, "&lt;&gt;C", $G$14:$G$89, {"1","8W1"}, $G$14:$G$89, {"1";"8W1"}, $K$14:$K$89, "&lt;="&amp;$A126, $L$14:$L$89, "&gt;="&amp;$A127)), SUM(COUNTIFS($J$14:$J$89, F$106, $I$14:$I$89, "&gt; 0", $F$14:$F$89, "&lt;&gt;C", $G$14:$G$89, {"1","8W2"}, $G$14:$G$89, {"1";"8W2"}, $K$14:$K$89, "&lt;="&amp;$A126, $L$14:$L$89, "&gt;="&amp;$A127)), SUM(COUNTIFS($J$14:$J$89, F$106, $I$14:$I$89, "&gt; 0", $F$14:$F$89, "&lt;&gt;C", $G$14:$G$89, {"8W1","5W1"}, $G$14:$G$89, {"8W1";"5W1"}, $K$14:$K$89, "&lt;="&amp;$A126, $L$14:$L$89, "&gt;="&amp;$A127)), SUM(COUNTIFS($J$14:$J$89, F$106, $I$14:$I$89, "&gt; 0", $F$14:$F$89, "&lt;&gt;C", $G$14:$G$89, {"8W1","5W2"}, $G$14:$G$89, {"8W1";"5W2"}, $K$14:$K$89, "&lt;="&amp;$A126, $L$14:$L$89, "&gt;="&amp;$A127)), SUM(COUNTIFS($J$14:$J$89, F$106, $I$14:$I$89, "&gt; 0", $F$14:$F$89, "&lt;&gt;C", $G$14:$G$89, {"8W2","5W2"}, $G$14:$G$89, {"8W2";"5W2"}, $K$14:$K$89, "&lt;="&amp;$A126, $L$14:$L$89, "&gt;="&amp;$A127)), SUM(COUNTIFS($J$14:$J$89, F$106, $I$14:$I$89, "&gt; 0", $F$14:$F$89, "&lt;&gt;C", $G$14:$G$89, {"8W2","5W3"}, $G$14:$G$89, {"8W2";"5W3"}, $K$14:$K$89, "&lt;="&amp;$A126, $L$14:$L$89, "&gt;="&amp;$A127))))</f>
        <v>0</v>
      </c>
      <c r="G126" s="54">
        <f xml:space="preserve"> IF(COUNTIFS($J$14:$J$89, G$106, $I$14:$I$89, "&gt; 0", $F$14:$F$89, "&lt;&gt;C", $K$14:$K$89, "&lt;="&amp;$A126, $L$14:$L$89, "&gt;="&amp;$A127) &lt; 2, COUNTIFS($J$14:$J$89, G$106, $I$14:$I$89, "&gt; 0", $F$14:$F$89, "&lt;&gt;C", $K$14:$K$89, "&lt;="&amp;$A126, $L$14:$L$89, "&gt;="&amp;$A127), MAX(SUM(COUNTIFS($J$14:$J$89, G$106, $I$14:$I$89, "&gt; 0", $F$14:$F$89, "&lt;&gt;C", $G$14:$G$89, {"1"}, $G$14:$G$89, {"1"}, $K$14:$K$89, "&lt;="&amp;$A126, $L$14:$L$89, "&gt;="&amp;$A127)), SUM(COUNTIFS($J$14:$J$89, G$106, $I$14:$I$89, "&gt; 0", $F$14:$F$89, "&lt;&gt;C", $G$14:$G$89, {"1","5W1"}, $G$14:$G$89, {"1";"5W1"}, $K$14:$K$89, "&lt;="&amp;$A126, $L$14:$L$89, "&gt;="&amp;$A127)), SUM(COUNTIFS($J$14:$J$89, G$106, $I$14:$I$89, "&gt; 0", $F$14:$F$89, "&lt;&gt;C", $G$14:$G$89, {"1","5W2"}, $G$14:$G$89, {"1";"5W2"}, $K$14:$K$89, "&lt;="&amp;$A126, $L$14:$L$89, "&gt;="&amp;$A127)), SUM(COUNTIFS($J$14:$J$89, G$106, $I$14:$I$89, "&gt; 0", $F$14:$F$89, "&lt;&gt;C", $G$14:$G$89, {"1","5W3"}, $G$14:$G$89, {"1";"5W3"}, $K$14:$K$89, "&lt;="&amp;$A126, $L$14:$L$89, "&gt;="&amp;$A127)), SUM(COUNTIFS($J$14:$J$89, G$106, $I$14:$I$89, "&gt; 0", $F$14:$F$89, "&lt;&gt;C", $G$14:$G$89, {"1","8W1"}, $G$14:$G$89, {"1";"8W1"}, $K$14:$K$89, "&lt;="&amp;$A126, $L$14:$L$89, "&gt;="&amp;$A127)), SUM(COUNTIFS($J$14:$J$89, G$106, $I$14:$I$89, "&gt; 0", $F$14:$F$89, "&lt;&gt;C", $G$14:$G$89, {"1","8W2"}, $G$14:$G$89, {"1";"8W2"}, $K$14:$K$89, "&lt;="&amp;$A126, $L$14:$L$89, "&gt;="&amp;$A127)), SUM(COUNTIFS($J$14:$J$89, G$106, $I$14:$I$89, "&gt; 0", $F$14:$F$89, "&lt;&gt;C", $G$14:$G$89, {"8W1","5W1"}, $G$14:$G$89, {"8W1";"5W1"}, $K$14:$K$89, "&lt;="&amp;$A126, $L$14:$L$89, "&gt;="&amp;$A127)), SUM(COUNTIFS($J$14:$J$89, G$106, $I$14:$I$89, "&gt; 0", $F$14:$F$89, "&lt;&gt;C", $G$14:$G$89, {"8W1","5W2"}, $G$14:$G$89, {"8W1";"5W2"}, $K$14:$K$89, "&lt;="&amp;$A126, $L$14:$L$89, "&gt;="&amp;$A127)), SUM(COUNTIFS($J$14:$J$89, G$106, $I$14:$I$89, "&gt; 0", $F$14:$F$89, "&lt;&gt;C", $G$14:$G$89, {"8W2","5W2"}, $G$14:$G$89, {"8W2";"5W2"}, $K$14:$K$89, "&lt;="&amp;$A126, $L$14:$L$89, "&gt;="&amp;$A127)), SUM(COUNTIFS($J$14:$J$89, G$106, $I$14:$I$89, "&gt; 0", $F$14:$F$89, "&lt;&gt;C", $G$14:$G$89, {"8W2","5W3"}, $G$14:$G$89, {"8W2";"5W3"}, $K$14:$K$89, "&lt;="&amp;$A126, $L$14:$L$89, "&gt;="&amp;$A127))))</f>
        <v>0</v>
      </c>
      <c r="H126" s="54">
        <f xml:space="preserve"> IF(COUNTIFS($J$14:$J$89, H$106, $I$14:$I$89, "&gt; 0", $F$14:$F$89, "&lt;&gt;C", $K$14:$K$89, "&lt;="&amp;$A126, $L$14:$L$89, "&gt;="&amp;$A127) &lt; 2, COUNTIFS($J$14:$J$89, H$106, $I$14:$I$89, "&gt; 0", $F$14:$F$89, "&lt;&gt;C", $K$14:$K$89, "&lt;="&amp;$A126, $L$14:$L$89, "&gt;="&amp;$A127), MAX(SUM(COUNTIFS($J$14:$J$89, H$106, $I$14:$I$89, "&gt; 0", $F$14:$F$89, "&lt;&gt;C", $G$14:$G$89, {"1"}, $G$14:$G$89, {"1"}, $K$14:$K$89, "&lt;="&amp;$A126, $L$14:$L$89, "&gt;="&amp;$A127)), SUM(COUNTIFS($J$14:$J$89, H$106, $I$14:$I$89, "&gt; 0", $F$14:$F$89, "&lt;&gt;C", $G$14:$G$89, {"1","5W1"}, $G$14:$G$89, {"1";"5W1"}, $K$14:$K$89, "&lt;="&amp;$A126, $L$14:$L$89, "&gt;="&amp;$A127)), SUM(COUNTIFS($J$14:$J$89, H$106, $I$14:$I$89, "&gt; 0", $F$14:$F$89, "&lt;&gt;C", $G$14:$G$89, {"1","5W2"}, $G$14:$G$89, {"1";"5W2"}, $K$14:$K$89, "&lt;="&amp;$A126, $L$14:$L$89, "&gt;="&amp;$A127)), SUM(COUNTIFS($J$14:$J$89, H$106, $I$14:$I$89, "&gt; 0", $F$14:$F$89, "&lt;&gt;C", $G$14:$G$89, {"1","5W3"}, $G$14:$G$89, {"1";"5W3"}, $K$14:$K$89, "&lt;="&amp;$A126, $L$14:$L$89, "&gt;="&amp;$A127)), SUM(COUNTIFS($J$14:$J$89, H$106, $I$14:$I$89, "&gt; 0", $F$14:$F$89, "&lt;&gt;C", $G$14:$G$89, {"1","8W1"}, $G$14:$G$89, {"1";"8W1"}, $K$14:$K$89, "&lt;="&amp;$A126, $L$14:$L$89, "&gt;="&amp;$A127)), SUM(COUNTIFS($J$14:$J$89, H$106, $I$14:$I$89, "&gt; 0", $F$14:$F$89, "&lt;&gt;C", $G$14:$G$89, {"1","8W2"}, $G$14:$G$89, {"1";"8W2"}, $K$14:$K$89, "&lt;="&amp;$A126, $L$14:$L$89, "&gt;="&amp;$A127)), SUM(COUNTIFS($J$14:$J$89, H$106, $I$14:$I$89, "&gt; 0", $F$14:$F$89, "&lt;&gt;C", $G$14:$G$89, {"8W1","5W1"}, $G$14:$G$89, {"8W1";"5W1"}, $K$14:$K$89, "&lt;="&amp;$A126, $L$14:$L$89, "&gt;="&amp;$A127)), SUM(COUNTIFS($J$14:$J$89, H$106, $I$14:$I$89, "&gt; 0", $F$14:$F$89, "&lt;&gt;C", $G$14:$G$89, {"8W1","5W2"}, $G$14:$G$89, {"8W1";"5W2"}, $K$14:$K$89, "&lt;="&amp;$A126, $L$14:$L$89, "&gt;="&amp;$A127)), SUM(COUNTIFS($J$14:$J$89, H$106, $I$14:$I$89, "&gt; 0", $F$14:$F$89, "&lt;&gt;C", $G$14:$G$89, {"8W2","5W2"}, $G$14:$G$89, {"8W2";"5W2"}, $K$14:$K$89, "&lt;="&amp;$A126, $L$14:$L$89, "&gt;="&amp;$A127)), SUM(COUNTIFS($J$14:$J$89, H$106, $I$14:$I$89, "&gt; 0", $F$14:$F$89, "&lt;&gt;C", $G$14:$G$89, {"8W2","5W3"}, $G$14:$G$89, {"8W2";"5W3"}, $K$14:$K$89, "&lt;="&amp;$A126, $L$14:$L$89, "&gt;="&amp;$A127))))</f>
        <v>0</v>
      </c>
      <c r="P126"/>
    </row>
    <row r="127" spans="1:16" ht="15" x14ac:dyDescent="0.25">
      <c r="A127" s="152">
        <f t="shared" si="7"/>
        <v>0.52083333333333359</v>
      </c>
      <c r="B127" s="202" t="str">
        <f t="shared" si="4"/>
        <v>12:30 PM-12:45 PM</v>
      </c>
      <c r="C127" s="54">
        <f xml:space="preserve"> IF(COUNTIFS($J$14:$J$89, C$106, $I$14:$I$89, "&gt; 0", $F$14:$F$89, "&lt;&gt;C", $K$14:$K$89, "&lt;="&amp;$A127, $L$14:$L$89, "&gt;="&amp;$A128) &lt; 2, COUNTIFS($J$14:$J$89, C$106, $I$14:$I$89, "&gt; 0", $F$14:$F$89, "&lt;&gt;C", $K$14:$K$89, "&lt;="&amp;$A127, $L$14:$L$89, "&gt;="&amp;$A128), MAX(SUM(COUNTIFS($J$14:$J$89, C$106, $I$14:$I$89, "&gt; 0", $F$14:$F$89, "&lt;&gt;C", $G$14:$G$89, {"1"}, $G$14:$G$89, {"1"}, $K$14:$K$89, "&lt;="&amp;$A127, $L$14:$L$89, "&gt;="&amp;$A128)), SUM(COUNTIFS($J$14:$J$89, C$106, $I$14:$I$89, "&gt; 0", $F$14:$F$89, "&lt;&gt;C", $G$14:$G$89, {"1","5W1"}, $G$14:$G$89, {"1";"5W1"}, $K$14:$K$89, "&lt;="&amp;$A127, $L$14:$L$89, "&gt;="&amp;$A128)), SUM(COUNTIFS($J$14:$J$89, C$106, $I$14:$I$89, "&gt; 0", $F$14:$F$89, "&lt;&gt;C", $G$14:$G$89, {"1","5W2"}, $G$14:$G$89, {"1";"5W2"}, $K$14:$K$89, "&lt;="&amp;$A127, $L$14:$L$89, "&gt;="&amp;$A128)), SUM(COUNTIFS($J$14:$J$89, C$106, $I$14:$I$89, "&gt; 0", $F$14:$F$89, "&lt;&gt;C", $G$14:$G$89, {"1","5W3"}, $G$14:$G$89, {"1";"5W3"}, $K$14:$K$89, "&lt;="&amp;$A127, $L$14:$L$89, "&gt;="&amp;$A128)), SUM(COUNTIFS($J$14:$J$89, C$106, $I$14:$I$89, "&gt; 0", $F$14:$F$89, "&lt;&gt;C", $G$14:$G$89, {"1","8W1"}, $G$14:$G$89, {"1";"8W1"}, $K$14:$K$89, "&lt;="&amp;$A127, $L$14:$L$89, "&gt;="&amp;$A128)), SUM(COUNTIFS($J$14:$J$89, C$106, $I$14:$I$89, "&gt; 0", $F$14:$F$89, "&lt;&gt;C", $G$14:$G$89, {"1","8W2"}, $G$14:$G$89, {"1";"8W2"}, $K$14:$K$89, "&lt;="&amp;$A127, $L$14:$L$89, "&gt;="&amp;$A128)), SUM(COUNTIFS($J$14:$J$89, C$106, $I$14:$I$89, "&gt; 0", $F$14:$F$89, "&lt;&gt;C", $G$14:$G$89, {"8W1","5W1"}, $G$14:$G$89, {"8W1";"5W1"}, $K$14:$K$89, "&lt;="&amp;$A127, $L$14:$L$89, "&gt;="&amp;$A128)), SUM(COUNTIFS($J$14:$J$89, C$106, $I$14:$I$89, "&gt; 0", $F$14:$F$89, "&lt;&gt;C", $G$14:$G$89, {"8W1","5W2"}, $G$14:$G$89, {"8W1";"5W2"}, $K$14:$K$89, "&lt;="&amp;$A127, $L$14:$L$89, "&gt;="&amp;$A128)), SUM(COUNTIFS($J$14:$J$89, C$106, $I$14:$I$89, "&gt; 0", $F$14:$F$89, "&lt;&gt;C", $G$14:$G$89, {"8W2","5W2"}, $G$14:$G$89, {"8W2";"5W2"}, $K$14:$K$89, "&lt;="&amp;$A127, $L$14:$L$89, "&gt;="&amp;$A128)), SUM(COUNTIFS($J$14:$J$89, C$106, $I$14:$I$89, "&gt; 0", $F$14:$F$89, "&lt;&gt;C", $G$14:$G$89, {"8W2","5W3"}, $G$14:$G$89, {"8W2";"5W3"}, $K$14:$K$89, "&lt;="&amp;$A127, $L$14:$L$89, "&gt;="&amp;$A128))))</f>
        <v>0</v>
      </c>
      <c r="D127" s="238">
        <f xml:space="preserve"> IF(COUNTIFS($J$14:$J$89, D$106, $I$14:$I$89, "&gt; 0", $F$14:$F$89, "&lt;&gt;C", $K$14:$K$89, "&lt;="&amp;$A127, $L$14:$L$89, "&gt;="&amp;$A128) &lt; 2, COUNTIFS($J$14:$J$89, D$106, $I$14:$I$89, "&gt; 0", $F$14:$F$89, "&lt;&gt;C", $K$14:$K$89, "&lt;="&amp;$A127, $L$14:$L$89, "&gt;="&amp;$A128), MAX(SUM(COUNTIFS($J$14:$J$89, D$106, $I$14:$I$89, "&gt; 0", $F$14:$F$89, "&lt;&gt;C", $G$14:$G$89, {"1"}, $G$14:$G$89, {"1"}, $K$14:$K$89, "&lt;="&amp;$A127, $L$14:$L$89, "&gt;="&amp;$A128)), SUM(COUNTIFS($J$14:$J$89, D$106, $I$14:$I$89, "&gt; 0", $F$14:$F$89, "&lt;&gt;C", $G$14:$G$89, {"1","5W1"}, $G$14:$G$89, {"1";"5W1"}, $K$14:$K$89, "&lt;="&amp;$A127, $L$14:$L$89, "&gt;="&amp;$A128)), SUM(COUNTIFS($J$14:$J$89, D$106, $I$14:$I$89, "&gt; 0", $F$14:$F$89, "&lt;&gt;C", $G$14:$G$89, {"1","5W2"}, $G$14:$G$89, {"1";"5W2"}, $K$14:$K$89, "&lt;="&amp;$A127, $L$14:$L$89, "&gt;="&amp;$A128)), SUM(COUNTIFS($J$14:$J$89, D$106, $I$14:$I$89, "&gt; 0", $F$14:$F$89, "&lt;&gt;C", $G$14:$G$89, {"1","5W3"}, $G$14:$G$89, {"1";"5W3"}, $K$14:$K$89, "&lt;="&amp;$A127, $L$14:$L$89, "&gt;="&amp;$A128)), SUM(COUNTIFS($J$14:$J$89, D$106, $I$14:$I$89, "&gt; 0", $F$14:$F$89, "&lt;&gt;C", $G$14:$G$89, {"1","8W1"}, $G$14:$G$89, {"1";"8W1"}, $K$14:$K$89, "&lt;="&amp;$A127, $L$14:$L$89, "&gt;="&amp;$A128)), SUM(COUNTIFS($J$14:$J$89, D$106, $I$14:$I$89, "&gt; 0", $F$14:$F$89, "&lt;&gt;C", $G$14:$G$89, {"1","8W2"}, $G$14:$G$89, {"1";"8W2"}, $K$14:$K$89, "&lt;="&amp;$A127, $L$14:$L$89, "&gt;="&amp;$A128)), SUM(COUNTIFS($J$14:$J$89, D$106, $I$14:$I$89, "&gt; 0", $F$14:$F$89, "&lt;&gt;C", $G$14:$G$89, {"8W1","5W1"}, $G$14:$G$89, {"8W1";"5W1"}, $K$14:$K$89, "&lt;="&amp;$A127, $L$14:$L$89, "&gt;="&amp;$A128)), SUM(COUNTIFS($J$14:$J$89, D$106, $I$14:$I$89, "&gt; 0", $F$14:$F$89, "&lt;&gt;C", $G$14:$G$89, {"8W1","5W2"}, $G$14:$G$89, {"8W1";"5W2"}, $K$14:$K$89, "&lt;="&amp;$A127, $L$14:$L$89, "&gt;="&amp;$A128)), SUM(COUNTIFS($J$14:$J$89, D$106, $I$14:$I$89, "&gt; 0", $F$14:$F$89, "&lt;&gt;C", $G$14:$G$89, {"8W2","5W2"}, $G$14:$G$89, {"8W2";"5W2"}, $K$14:$K$89, "&lt;="&amp;$A127, $L$14:$L$89, "&gt;="&amp;$A128)), SUM(COUNTIFS($J$14:$J$89, D$106, $I$14:$I$89, "&gt; 0", $F$14:$F$89, "&lt;&gt;C", $G$14:$G$89, {"8W2","5W3"}, $G$14:$G$89, {"8W2";"5W3"}, $K$14:$K$89, "&lt;="&amp;$A127, $L$14:$L$89, "&gt;="&amp;$A128))))</f>
        <v>0</v>
      </c>
      <c r="E127" s="54">
        <f xml:space="preserve"> IF(COUNTIFS($J$14:$J$89, E$106, $I$14:$I$89, "&gt; 0", $F$14:$F$89, "&lt;&gt;C", $K$14:$K$89, "&lt;="&amp;$A127, $L$14:$L$89, "&gt;="&amp;$A128) &lt; 2, COUNTIFS($J$14:$J$89, E$106, $I$14:$I$89, "&gt; 0", $F$14:$F$89, "&lt;&gt;C", $K$14:$K$89, "&lt;="&amp;$A127, $L$14:$L$89, "&gt;="&amp;$A128), MAX(SUM(COUNTIFS($J$14:$J$89, E$106, $I$14:$I$89, "&gt; 0", $F$14:$F$89, "&lt;&gt;C", $G$14:$G$89, {"1"}, $G$14:$G$89, {"1"}, $K$14:$K$89, "&lt;="&amp;$A127, $L$14:$L$89, "&gt;="&amp;$A128)), SUM(COUNTIFS($J$14:$J$89, E$106, $I$14:$I$89, "&gt; 0", $F$14:$F$89, "&lt;&gt;C", $G$14:$G$89, {"1","5W1"}, $G$14:$G$89, {"1";"5W1"}, $K$14:$K$89, "&lt;="&amp;$A127, $L$14:$L$89, "&gt;="&amp;$A128)), SUM(COUNTIFS($J$14:$J$89, E$106, $I$14:$I$89, "&gt; 0", $F$14:$F$89, "&lt;&gt;C", $G$14:$G$89, {"1","5W2"}, $G$14:$G$89, {"1";"5W2"}, $K$14:$K$89, "&lt;="&amp;$A127, $L$14:$L$89, "&gt;="&amp;$A128)), SUM(COUNTIFS($J$14:$J$89, E$106, $I$14:$I$89, "&gt; 0", $F$14:$F$89, "&lt;&gt;C", $G$14:$G$89, {"1","5W3"}, $G$14:$G$89, {"1";"5W3"}, $K$14:$K$89, "&lt;="&amp;$A127, $L$14:$L$89, "&gt;="&amp;$A128)), SUM(COUNTIFS($J$14:$J$89, E$106, $I$14:$I$89, "&gt; 0", $F$14:$F$89, "&lt;&gt;C", $G$14:$G$89, {"1","8W1"}, $G$14:$G$89, {"1";"8W1"}, $K$14:$K$89, "&lt;="&amp;$A127, $L$14:$L$89, "&gt;="&amp;$A128)), SUM(COUNTIFS($J$14:$J$89, E$106, $I$14:$I$89, "&gt; 0", $F$14:$F$89, "&lt;&gt;C", $G$14:$G$89, {"1","8W2"}, $G$14:$G$89, {"1";"8W2"}, $K$14:$K$89, "&lt;="&amp;$A127, $L$14:$L$89, "&gt;="&amp;$A128)), SUM(COUNTIFS($J$14:$J$89, E$106, $I$14:$I$89, "&gt; 0", $F$14:$F$89, "&lt;&gt;C", $G$14:$G$89, {"8W1","5W1"}, $G$14:$G$89, {"8W1";"5W1"}, $K$14:$K$89, "&lt;="&amp;$A127, $L$14:$L$89, "&gt;="&amp;$A128)), SUM(COUNTIFS($J$14:$J$89, E$106, $I$14:$I$89, "&gt; 0", $F$14:$F$89, "&lt;&gt;C", $G$14:$G$89, {"8W1","5W2"}, $G$14:$G$89, {"8W1";"5W2"}, $K$14:$K$89, "&lt;="&amp;$A127, $L$14:$L$89, "&gt;="&amp;$A128)), SUM(COUNTIFS($J$14:$J$89, E$106, $I$14:$I$89, "&gt; 0", $F$14:$F$89, "&lt;&gt;C", $G$14:$G$89, {"8W2","5W2"}, $G$14:$G$89, {"8W2";"5W2"}, $K$14:$K$89, "&lt;="&amp;$A127, $L$14:$L$89, "&gt;="&amp;$A128)), SUM(COUNTIFS($J$14:$J$89, E$106, $I$14:$I$89, "&gt; 0", $F$14:$F$89, "&lt;&gt;C", $G$14:$G$89, {"8W2","5W3"}, $G$14:$G$89, {"8W2";"5W3"}, $K$14:$K$89, "&lt;="&amp;$A127, $L$14:$L$89, "&gt;="&amp;$A128))))</f>
        <v>0</v>
      </c>
      <c r="F127" s="238">
        <f xml:space="preserve"> IF(COUNTIFS($J$14:$J$89, F$106, $I$14:$I$89, "&gt; 0", $F$14:$F$89, "&lt;&gt;C", $K$14:$K$89, "&lt;="&amp;$A127, $L$14:$L$89, "&gt;="&amp;$A128) &lt; 2, COUNTIFS($J$14:$J$89, F$106, $I$14:$I$89, "&gt; 0", $F$14:$F$89, "&lt;&gt;C", $K$14:$K$89, "&lt;="&amp;$A127, $L$14:$L$89, "&gt;="&amp;$A128), MAX(SUM(COUNTIFS($J$14:$J$89, F$106, $I$14:$I$89, "&gt; 0", $F$14:$F$89, "&lt;&gt;C", $G$14:$G$89, {"1"}, $G$14:$G$89, {"1"}, $K$14:$K$89, "&lt;="&amp;$A127, $L$14:$L$89, "&gt;="&amp;$A128)), SUM(COUNTIFS($J$14:$J$89, F$106, $I$14:$I$89, "&gt; 0", $F$14:$F$89, "&lt;&gt;C", $G$14:$G$89, {"1","5W1"}, $G$14:$G$89, {"1";"5W1"}, $K$14:$K$89, "&lt;="&amp;$A127, $L$14:$L$89, "&gt;="&amp;$A128)), SUM(COUNTIFS($J$14:$J$89, F$106, $I$14:$I$89, "&gt; 0", $F$14:$F$89, "&lt;&gt;C", $G$14:$G$89, {"1","5W2"}, $G$14:$G$89, {"1";"5W2"}, $K$14:$K$89, "&lt;="&amp;$A127, $L$14:$L$89, "&gt;="&amp;$A128)), SUM(COUNTIFS($J$14:$J$89, F$106, $I$14:$I$89, "&gt; 0", $F$14:$F$89, "&lt;&gt;C", $G$14:$G$89, {"1","5W3"}, $G$14:$G$89, {"1";"5W3"}, $K$14:$K$89, "&lt;="&amp;$A127, $L$14:$L$89, "&gt;="&amp;$A128)), SUM(COUNTIFS($J$14:$J$89, F$106, $I$14:$I$89, "&gt; 0", $F$14:$F$89, "&lt;&gt;C", $G$14:$G$89, {"1","8W1"}, $G$14:$G$89, {"1";"8W1"}, $K$14:$K$89, "&lt;="&amp;$A127, $L$14:$L$89, "&gt;="&amp;$A128)), SUM(COUNTIFS($J$14:$J$89, F$106, $I$14:$I$89, "&gt; 0", $F$14:$F$89, "&lt;&gt;C", $G$14:$G$89, {"1","8W2"}, $G$14:$G$89, {"1";"8W2"}, $K$14:$K$89, "&lt;="&amp;$A127, $L$14:$L$89, "&gt;="&amp;$A128)), SUM(COUNTIFS($J$14:$J$89, F$106, $I$14:$I$89, "&gt; 0", $F$14:$F$89, "&lt;&gt;C", $G$14:$G$89, {"8W1","5W1"}, $G$14:$G$89, {"8W1";"5W1"}, $K$14:$K$89, "&lt;="&amp;$A127, $L$14:$L$89, "&gt;="&amp;$A128)), SUM(COUNTIFS($J$14:$J$89, F$106, $I$14:$I$89, "&gt; 0", $F$14:$F$89, "&lt;&gt;C", $G$14:$G$89, {"8W1","5W2"}, $G$14:$G$89, {"8W1";"5W2"}, $K$14:$K$89, "&lt;="&amp;$A127, $L$14:$L$89, "&gt;="&amp;$A128)), SUM(COUNTIFS($J$14:$J$89, F$106, $I$14:$I$89, "&gt; 0", $F$14:$F$89, "&lt;&gt;C", $G$14:$G$89, {"8W2","5W2"}, $G$14:$G$89, {"8W2";"5W2"}, $K$14:$K$89, "&lt;="&amp;$A127, $L$14:$L$89, "&gt;="&amp;$A128)), SUM(COUNTIFS($J$14:$J$89, F$106, $I$14:$I$89, "&gt; 0", $F$14:$F$89, "&lt;&gt;C", $G$14:$G$89, {"8W2","5W3"}, $G$14:$G$89, {"8W2";"5W3"}, $K$14:$K$89, "&lt;="&amp;$A127, $L$14:$L$89, "&gt;="&amp;$A128))))</f>
        <v>0</v>
      </c>
      <c r="G127" s="54">
        <f xml:space="preserve"> IF(COUNTIFS($J$14:$J$89, G$106, $I$14:$I$89, "&gt; 0", $F$14:$F$89, "&lt;&gt;C", $K$14:$K$89, "&lt;="&amp;$A127, $L$14:$L$89, "&gt;="&amp;$A128) &lt; 2, COUNTIFS($J$14:$J$89, G$106, $I$14:$I$89, "&gt; 0", $F$14:$F$89, "&lt;&gt;C", $K$14:$K$89, "&lt;="&amp;$A127, $L$14:$L$89, "&gt;="&amp;$A128), MAX(SUM(COUNTIFS($J$14:$J$89, G$106, $I$14:$I$89, "&gt; 0", $F$14:$F$89, "&lt;&gt;C", $G$14:$G$89, {"1"}, $G$14:$G$89, {"1"}, $K$14:$K$89, "&lt;="&amp;$A127, $L$14:$L$89, "&gt;="&amp;$A128)), SUM(COUNTIFS($J$14:$J$89, G$106, $I$14:$I$89, "&gt; 0", $F$14:$F$89, "&lt;&gt;C", $G$14:$G$89, {"1","5W1"}, $G$14:$G$89, {"1";"5W1"}, $K$14:$K$89, "&lt;="&amp;$A127, $L$14:$L$89, "&gt;="&amp;$A128)), SUM(COUNTIFS($J$14:$J$89, G$106, $I$14:$I$89, "&gt; 0", $F$14:$F$89, "&lt;&gt;C", $G$14:$G$89, {"1","5W2"}, $G$14:$G$89, {"1";"5W2"}, $K$14:$K$89, "&lt;="&amp;$A127, $L$14:$L$89, "&gt;="&amp;$A128)), SUM(COUNTIFS($J$14:$J$89, G$106, $I$14:$I$89, "&gt; 0", $F$14:$F$89, "&lt;&gt;C", $G$14:$G$89, {"1","5W3"}, $G$14:$G$89, {"1";"5W3"}, $K$14:$K$89, "&lt;="&amp;$A127, $L$14:$L$89, "&gt;="&amp;$A128)), SUM(COUNTIFS($J$14:$J$89, G$106, $I$14:$I$89, "&gt; 0", $F$14:$F$89, "&lt;&gt;C", $G$14:$G$89, {"1","8W1"}, $G$14:$G$89, {"1";"8W1"}, $K$14:$K$89, "&lt;="&amp;$A127, $L$14:$L$89, "&gt;="&amp;$A128)), SUM(COUNTIFS($J$14:$J$89, G$106, $I$14:$I$89, "&gt; 0", $F$14:$F$89, "&lt;&gt;C", $G$14:$G$89, {"1","8W2"}, $G$14:$G$89, {"1";"8W2"}, $K$14:$K$89, "&lt;="&amp;$A127, $L$14:$L$89, "&gt;="&amp;$A128)), SUM(COUNTIFS($J$14:$J$89, G$106, $I$14:$I$89, "&gt; 0", $F$14:$F$89, "&lt;&gt;C", $G$14:$G$89, {"8W1","5W1"}, $G$14:$G$89, {"8W1";"5W1"}, $K$14:$K$89, "&lt;="&amp;$A127, $L$14:$L$89, "&gt;="&amp;$A128)), SUM(COUNTIFS($J$14:$J$89, G$106, $I$14:$I$89, "&gt; 0", $F$14:$F$89, "&lt;&gt;C", $G$14:$G$89, {"8W1","5W2"}, $G$14:$G$89, {"8W1";"5W2"}, $K$14:$K$89, "&lt;="&amp;$A127, $L$14:$L$89, "&gt;="&amp;$A128)), SUM(COUNTIFS($J$14:$J$89, G$106, $I$14:$I$89, "&gt; 0", $F$14:$F$89, "&lt;&gt;C", $G$14:$G$89, {"8W2","5W2"}, $G$14:$G$89, {"8W2";"5W2"}, $K$14:$K$89, "&lt;="&amp;$A127, $L$14:$L$89, "&gt;="&amp;$A128)), SUM(COUNTIFS($J$14:$J$89, G$106, $I$14:$I$89, "&gt; 0", $F$14:$F$89, "&lt;&gt;C", $G$14:$G$89, {"8W2","5W3"}, $G$14:$G$89, {"8W2";"5W3"}, $K$14:$K$89, "&lt;="&amp;$A127, $L$14:$L$89, "&gt;="&amp;$A128))))</f>
        <v>0</v>
      </c>
      <c r="H127" s="54">
        <f xml:space="preserve"> IF(COUNTIFS($J$14:$J$89, H$106, $I$14:$I$89, "&gt; 0", $F$14:$F$89, "&lt;&gt;C", $K$14:$K$89, "&lt;="&amp;$A127, $L$14:$L$89, "&gt;="&amp;$A128) &lt; 2, COUNTIFS($J$14:$J$89, H$106, $I$14:$I$89, "&gt; 0", $F$14:$F$89, "&lt;&gt;C", $K$14:$K$89, "&lt;="&amp;$A127, $L$14:$L$89, "&gt;="&amp;$A128), MAX(SUM(COUNTIFS($J$14:$J$89, H$106, $I$14:$I$89, "&gt; 0", $F$14:$F$89, "&lt;&gt;C", $G$14:$G$89, {"1"}, $G$14:$G$89, {"1"}, $K$14:$K$89, "&lt;="&amp;$A127, $L$14:$L$89, "&gt;="&amp;$A128)), SUM(COUNTIFS($J$14:$J$89, H$106, $I$14:$I$89, "&gt; 0", $F$14:$F$89, "&lt;&gt;C", $G$14:$G$89, {"1","5W1"}, $G$14:$G$89, {"1";"5W1"}, $K$14:$K$89, "&lt;="&amp;$A127, $L$14:$L$89, "&gt;="&amp;$A128)), SUM(COUNTIFS($J$14:$J$89, H$106, $I$14:$I$89, "&gt; 0", $F$14:$F$89, "&lt;&gt;C", $G$14:$G$89, {"1","5W2"}, $G$14:$G$89, {"1";"5W2"}, $K$14:$K$89, "&lt;="&amp;$A127, $L$14:$L$89, "&gt;="&amp;$A128)), SUM(COUNTIFS($J$14:$J$89, H$106, $I$14:$I$89, "&gt; 0", $F$14:$F$89, "&lt;&gt;C", $G$14:$G$89, {"1","5W3"}, $G$14:$G$89, {"1";"5W3"}, $K$14:$K$89, "&lt;="&amp;$A127, $L$14:$L$89, "&gt;="&amp;$A128)), SUM(COUNTIFS($J$14:$J$89, H$106, $I$14:$I$89, "&gt; 0", $F$14:$F$89, "&lt;&gt;C", $G$14:$G$89, {"1","8W1"}, $G$14:$G$89, {"1";"8W1"}, $K$14:$K$89, "&lt;="&amp;$A127, $L$14:$L$89, "&gt;="&amp;$A128)), SUM(COUNTIFS($J$14:$J$89, H$106, $I$14:$I$89, "&gt; 0", $F$14:$F$89, "&lt;&gt;C", $G$14:$G$89, {"1","8W2"}, $G$14:$G$89, {"1";"8W2"}, $K$14:$K$89, "&lt;="&amp;$A127, $L$14:$L$89, "&gt;="&amp;$A128)), SUM(COUNTIFS($J$14:$J$89, H$106, $I$14:$I$89, "&gt; 0", $F$14:$F$89, "&lt;&gt;C", $G$14:$G$89, {"8W1","5W1"}, $G$14:$G$89, {"8W1";"5W1"}, $K$14:$K$89, "&lt;="&amp;$A127, $L$14:$L$89, "&gt;="&amp;$A128)), SUM(COUNTIFS($J$14:$J$89, H$106, $I$14:$I$89, "&gt; 0", $F$14:$F$89, "&lt;&gt;C", $G$14:$G$89, {"8W1","5W2"}, $G$14:$G$89, {"8W1";"5W2"}, $K$14:$K$89, "&lt;="&amp;$A127, $L$14:$L$89, "&gt;="&amp;$A128)), SUM(COUNTIFS($J$14:$J$89, H$106, $I$14:$I$89, "&gt; 0", $F$14:$F$89, "&lt;&gt;C", $G$14:$G$89, {"8W2","5W2"}, $G$14:$G$89, {"8W2";"5W2"}, $K$14:$K$89, "&lt;="&amp;$A127, $L$14:$L$89, "&gt;="&amp;$A128)), SUM(COUNTIFS($J$14:$J$89, H$106, $I$14:$I$89, "&gt; 0", $F$14:$F$89, "&lt;&gt;C", $G$14:$G$89, {"8W2","5W3"}, $G$14:$G$89, {"8W2";"5W3"}, $K$14:$K$89, "&lt;="&amp;$A127, $L$14:$L$89, "&gt;="&amp;$A128))))</f>
        <v>1</v>
      </c>
      <c r="P127"/>
    </row>
    <row r="128" spans="1:16" ht="15" x14ac:dyDescent="0.25">
      <c r="A128" s="152">
        <f t="shared" si="7"/>
        <v>0.53125000000000022</v>
      </c>
      <c r="B128" s="202" t="str">
        <f t="shared" si="4"/>
        <v>12:45 PM-1:00 PM</v>
      </c>
      <c r="C128" s="54">
        <f xml:space="preserve"> IF(COUNTIFS($J$14:$J$89, C$106, $I$14:$I$89, "&gt; 0", $F$14:$F$89, "&lt;&gt;C", $K$14:$K$89, "&lt;="&amp;$A128, $L$14:$L$89, "&gt;="&amp;$A129) &lt; 2, COUNTIFS($J$14:$J$89, C$106, $I$14:$I$89, "&gt; 0", $F$14:$F$89, "&lt;&gt;C", $K$14:$K$89, "&lt;="&amp;$A128, $L$14:$L$89, "&gt;="&amp;$A129), MAX(SUM(COUNTIFS($J$14:$J$89, C$106, $I$14:$I$89, "&gt; 0", $F$14:$F$89, "&lt;&gt;C", $G$14:$G$89, {"1"}, $G$14:$G$89, {"1"}, $K$14:$K$89, "&lt;="&amp;$A128, $L$14:$L$89, "&gt;="&amp;$A129)), SUM(COUNTIFS($J$14:$J$89, C$106, $I$14:$I$89, "&gt; 0", $F$14:$F$89, "&lt;&gt;C", $G$14:$G$89, {"1","5W1"}, $G$14:$G$89, {"1";"5W1"}, $K$14:$K$89, "&lt;="&amp;$A128, $L$14:$L$89, "&gt;="&amp;$A129)), SUM(COUNTIFS($J$14:$J$89, C$106, $I$14:$I$89, "&gt; 0", $F$14:$F$89, "&lt;&gt;C", $G$14:$G$89, {"1","5W2"}, $G$14:$G$89, {"1";"5W2"}, $K$14:$K$89, "&lt;="&amp;$A128, $L$14:$L$89, "&gt;="&amp;$A129)), SUM(COUNTIFS($J$14:$J$89, C$106, $I$14:$I$89, "&gt; 0", $F$14:$F$89, "&lt;&gt;C", $G$14:$G$89, {"1","5W3"}, $G$14:$G$89, {"1";"5W3"}, $K$14:$K$89, "&lt;="&amp;$A128, $L$14:$L$89, "&gt;="&amp;$A129)), SUM(COUNTIFS($J$14:$J$89, C$106, $I$14:$I$89, "&gt; 0", $F$14:$F$89, "&lt;&gt;C", $G$14:$G$89, {"1","8W1"}, $G$14:$G$89, {"1";"8W1"}, $K$14:$K$89, "&lt;="&amp;$A128, $L$14:$L$89, "&gt;="&amp;$A129)), SUM(COUNTIFS($J$14:$J$89, C$106, $I$14:$I$89, "&gt; 0", $F$14:$F$89, "&lt;&gt;C", $G$14:$G$89, {"1","8W2"}, $G$14:$G$89, {"1";"8W2"}, $K$14:$K$89, "&lt;="&amp;$A128, $L$14:$L$89, "&gt;="&amp;$A129)), SUM(COUNTIFS($J$14:$J$89, C$106, $I$14:$I$89, "&gt; 0", $F$14:$F$89, "&lt;&gt;C", $G$14:$G$89, {"8W1","5W1"}, $G$14:$G$89, {"8W1";"5W1"}, $K$14:$K$89, "&lt;="&amp;$A128, $L$14:$L$89, "&gt;="&amp;$A129)), SUM(COUNTIFS($J$14:$J$89, C$106, $I$14:$I$89, "&gt; 0", $F$14:$F$89, "&lt;&gt;C", $G$14:$G$89, {"8W1","5W2"}, $G$14:$G$89, {"8W1";"5W2"}, $K$14:$K$89, "&lt;="&amp;$A128, $L$14:$L$89, "&gt;="&amp;$A129)), SUM(COUNTIFS($J$14:$J$89, C$106, $I$14:$I$89, "&gt; 0", $F$14:$F$89, "&lt;&gt;C", $G$14:$G$89, {"8W2","5W2"}, $G$14:$G$89, {"8W2";"5W2"}, $K$14:$K$89, "&lt;="&amp;$A128, $L$14:$L$89, "&gt;="&amp;$A129)), SUM(COUNTIFS($J$14:$J$89, C$106, $I$14:$I$89, "&gt; 0", $F$14:$F$89, "&lt;&gt;C", $G$14:$G$89, {"8W2","5W3"}, $G$14:$G$89, {"8W2";"5W3"}, $K$14:$K$89, "&lt;="&amp;$A128, $L$14:$L$89, "&gt;="&amp;$A129))))</f>
        <v>0</v>
      </c>
      <c r="D128" s="238">
        <f xml:space="preserve"> IF(COUNTIFS($J$14:$J$89, D$106, $I$14:$I$89, "&gt; 0", $F$14:$F$89, "&lt;&gt;C", $K$14:$K$89, "&lt;="&amp;$A128, $L$14:$L$89, "&gt;="&amp;$A129) &lt; 2, COUNTIFS($J$14:$J$89, D$106, $I$14:$I$89, "&gt; 0", $F$14:$F$89, "&lt;&gt;C", $K$14:$K$89, "&lt;="&amp;$A128, $L$14:$L$89, "&gt;="&amp;$A129), MAX(SUM(COUNTIFS($J$14:$J$89, D$106, $I$14:$I$89, "&gt; 0", $F$14:$F$89, "&lt;&gt;C", $G$14:$G$89, {"1"}, $G$14:$G$89, {"1"}, $K$14:$K$89, "&lt;="&amp;$A128, $L$14:$L$89, "&gt;="&amp;$A129)), SUM(COUNTIFS($J$14:$J$89, D$106, $I$14:$I$89, "&gt; 0", $F$14:$F$89, "&lt;&gt;C", $G$14:$G$89, {"1","5W1"}, $G$14:$G$89, {"1";"5W1"}, $K$14:$K$89, "&lt;="&amp;$A128, $L$14:$L$89, "&gt;="&amp;$A129)), SUM(COUNTIFS($J$14:$J$89, D$106, $I$14:$I$89, "&gt; 0", $F$14:$F$89, "&lt;&gt;C", $G$14:$G$89, {"1","5W2"}, $G$14:$G$89, {"1";"5W2"}, $K$14:$K$89, "&lt;="&amp;$A128, $L$14:$L$89, "&gt;="&amp;$A129)), SUM(COUNTIFS($J$14:$J$89, D$106, $I$14:$I$89, "&gt; 0", $F$14:$F$89, "&lt;&gt;C", $G$14:$G$89, {"1","5W3"}, $G$14:$G$89, {"1";"5W3"}, $K$14:$K$89, "&lt;="&amp;$A128, $L$14:$L$89, "&gt;="&amp;$A129)), SUM(COUNTIFS($J$14:$J$89, D$106, $I$14:$I$89, "&gt; 0", $F$14:$F$89, "&lt;&gt;C", $G$14:$G$89, {"1","8W1"}, $G$14:$G$89, {"1";"8W1"}, $K$14:$K$89, "&lt;="&amp;$A128, $L$14:$L$89, "&gt;="&amp;$A129)), SUM(COUNTIFS($J$14:$J$89, D$106, $I$14:$I$89, "&gt; 0", $F$14:$F$89, "&lt;&gt;C", $G$14:$G$89, {"1","8W2"}, $G$14:$G$89, {"1";"8W2"}, $K$14:$K$89, "&lt;="&amp;$A128, $L$14:$L$89, "&gt;="&amp;$A129)), SUM(COUNTIFS($J$14:$J$89, D$106, $I$14:$I$89, "&gt; 0", $F$14:$F$89, "&lt;&gt;C", $G$14:$G$89, {"8W1","5W1"}, $G$14:$G$89, {"8W1";"5W1"}, $K$14:$K$89, "&lt;="&amp;$A128, $L$14:$L$89, "&gt;="&amp;$A129)), SUM(COUNTIFS($J$14:$J$89, D$106, $I$14:$I$89, "&gt; 0", $F$14:$F$89, "&lt;&gt;C", $G$14:$G$89, {"8W1","5W2"}, $G$14:$G$89, {"8W1";"5W2"}, $K$14:$K$89, "&lt;="&amp;$A128, $L$14:$L$89, "&gt;="&amp;$A129)), SUM(COUNTIFS($J$14:$J$89, D$106, $I$14:$I$89, "&gt; 0", $F$14:$F$89, "&lt;&gt;C", $G$14:$G$89, {"8W2","5W2"}, $G$14:$G$89, {"8W2";"5W2"}, $K$14:$K$89, "&lt;="&amp;$A128, $L$14:$L$89, "&gt;="&amp;$A129)), SUM(COUNTIFS($J$14:$J$89, D$106, $I$14:$I$89, "&gt; 0", $F$14:$F$89, "&lt;&gt;C", $G$14:$G$89, {"8W2","5W3"}, $G$14:$G$89, {"8W2";"5W3"}, $K$14:$K$89, "&lt;="&amp;$A128, $L$14:$L$89, "&gt;="&amp;$A129))))</f>
        <v>0</v>
      </c>
      <c r="E128" s="54">
        <f xml:space="preserve"> IF(COUNTIFS($J$14:$J$89, E$106, $I$14:$I$89, "&gt; 0", $F$14:$F$89, "&lt;&gt;C", $K$14:$K$89, "&lt;="&amp;$A128, $L$14:$L$89, "&gt;="&amp;$A129) &lt; 2, COUNTIFS($J$14:$J$89, E$106, $I$14:$I$89, "&gt; 0", $F$14:$F$89, "&lt;&gt;C", $K$14:$K$89, "&lt;="&amp;$A128, $L$14:$L$89, "&gt;="&amp;$A129), MAX(SUM(COUNTIFS($J$14:$J$89, E$106, $I$14:$I$89, "&gt; 0", $F$14:$F$89, "&lt;&gt;C", $G$14:$G$89, {"1"}, $G$14:$G$89, {"1"}, $K$14:$K$89, "&lt;="&amp;$A128, $L$14:$L$89, "&gt;="&amp;$A129)), SUM(COUNTIFS($J$14:$J$89, E$106, $I$14:$I$89, "&gt; 0", $F$14:$F$89, "&lt;&gt;C", $G$14:$G$89, {"1","5W1"}, $G$14:$G$89, {"1";"5W1"}, $K$14:$K$89, "&lt;="&amp;$A128, $L$14:$L$89, "&gt;="&amp;$A129)), SUM(COUNTIFS($J$14:$J$89, E$106, $I$14:$I$89, "&gt; 0", $F$14:$F$89, "&lt;&gt;C", $G$14:$G$89, {"1","5W2"}, $G$14:$G$89, {"1";"5W2"}, $K$14:$K$89, "&lt;="&amp;$A128, $L$14:$L$89, "&gt;="&amp;$A129)), SUM(COUNTIFS($J$14:$J$89, E$106, $I$14:$I$89, "&gt; 0", $F$14:$F$89, "&lt;&gt;C", $G$14:$G$89, {"1","5W3"}, $G$14:$G$89, {"1";"5W3"}, $K$14:$K$89, "&lt;="&amp;$A128, $L$14:$L$89, "&gt;="&amp;$A129)), SUM(COUNTIFS($J$14:$J$89, E$106, $I$14:$I$89, "&gt; 0", $F$14:$F$89, "&lt;&gt;C", $G$14:$G$89, {"1","8W1"}, $G$14:$G$89, {"1";"8W1"}, $K$14:$K$89, "&lt;="&amp;$A128, $L$14:$L$89, "&gt;="&amp;$A129)), SUM(COUNTIFS($J$14:$J$89, E$106, $I$14:$I$89, "&gt; 0", $F$14:$F$89, "&lt;&gt;C", $G$14:$G$89, {"1","8W2"}, $G$14:$G$89, {"1";"8W2"}, $K$14:$K$89, "&lt;="&amp;$A128, $L$14:$L$89, "&gt;="&amp;$A129)), SUM(COUNTIFS($J$14:$J$89, E$106, $I$14:$I$89, "&gt; 0", $F$14:$F$89, "&lt;&gt;C", $G$14:$G$89, {"8W1","5W1"}, $G$14:$G$89, {"8W1";"5W1"}, $K$14:$K$89, "&lt;="&amp;$A128, $L$14:$L$89, "&gt;="&amp;$A129)), SUM(COUNTIFS($J$14:$J$89, E$106, $I$14:$I$89, "&gt; 0", $F$14:$F$89, "&lt;&gt;C", $G$14:$G$89, {"8W1","5W2"}, $G$14:$G$89, {"8W1";"5W2"}, $K$14:$K$89, "&lt;="&amp;$A128, $L$14:$L$89, "&gt;="&amp;$A129)), SUM(COUNTIFS($J$14:$J$89, E$106, $I$14:$I$89, "&gt; 0", $F$14:$F$89, "&lt;&gt;C", $G$14:$G$89, {"8W2","5W2"}, $G$14:$G$89, {"8W2";"5W2"}, $K$14:$K$89, "&lt;="&amp;$A128, $L$14:$L$89, "&gt;="&amp;$A129)), SUM(COUNTIFS($J$14:$J$89, E$106, $I$14:$I$89, "&gt; 0", $F$14:$F$89, "&lt;&gt;C", $G$14:$G$89, {"8W2","5W3"}, $G$14:$G$89, {"8W2";"5W3"}, $K$14:$K$89, "&lt;="&amp;$A128, $L$14:$L$89, "&gt;="&amp;$A129))))</f>
        <v>0</v>
      </c>
      <c r="F128" s="238">
        <f xml:space="preserve"> IF(COUNTIFS($J$14:$J$89, F$106, $I$14:$I$89, "&gt; 0", $F$14:$F$89, "&lt;&gt;C", $K$14:$K$89, "&lt;="&amp;$A128, $L$14:$L$89, "&gt;="&amp;$A129) &lt; 2, COUNTIFS($J$14:$J$89, F$106, $I$14:$I$89, "&gt; 0", $F$14:$F$89, "&lt;&gt;C", $K$14:$K$89, "&lt;="&amp;$A128, $L$14:$L$89, "&gt;="&amp;$A129), MAX(SUM(COUNTIFS($J$14:$J$89, F$106, $I$14:$I$89, "&gt; 0", $F$14:$F$89, "&lt;&gt;C", $G$14:$G$89, {"1"}, $G$14:$G$89, {"1"}, $K$14:$K$89, "&lt;="&amp;$A128, $L$14:$L$89, "&gt;="&amp;$A129)), SUM(COUNTIFS($J$14:$J$89, F$106, $I$14:$I$89, "&gt; 0", $F$14:$F$89, "&lt;&gt;C", $G$14:$G$89, {"1","5W1"}, $G$14:$G$89, {"1";"5W1"}, $K$14:$K$89, "&lt;="&amp;$A128, $L$14:$L$89, "&gt;="&amp;$A129)), SUM(COUNTIFS($J$14:$J$89, F$106, $I$14:$I$89, "&gt; 0", $F$14:$F$89, "&lt;&gt;C", $G$14:$G$89, {"1","5W2"}, $G$14:$G$89, {"1";"5W2"}, $K$14:$K$89, "&lt;="&amp;$A128, $L$14:$L$89, "&gt;="&amp;$A129)), SUM(COUNTIFS($J$14:$J$89, F$106, $I$14:$I$89, "&gt; 0", $F$14:$F$89, "&lt;&gt;C", $G$14:$G$89, {"1","5W3"}, $G$14:$G$89, {"1";"5W3"}, $K$14:$K$89, "&lt;="&amp;$A128, $L$14:$L$89, "&gt;="&amp;$A129)), SUM(COUNTIFS($J$14:$J$89, F$106, $I$14:$I$89, "&gt; 0", $F$14:$F$89, "&lt;&gt;C", $G$14:$G$89, {"1","8W1"}, $G$14:$G$89, {"1";"8W1"}, $K$14:$K$89, "&lt;="&amp;$A128, $L$14:$L$89, "&gt;="&amp;$A129)), SUM(COUNTIFS($J$14:$J$89, F$106, $I$14:$I$89, "&gt; 0", $F$14:$F$89, "&lt;&gt;C", $G$14:$G$89, {"1","8W2"}, $G$14:$G$89, {"1";"8W2"}, $K$14:$K$89, "&lt;="&amp;$A128, $L$14:$L$89, "&gt;="&amp;$A129)), SUM(COUNTIFS($J$14:$J$89, F$106, $I$14:$I$89, "&gt; 0", $F$14:$F$89, "&lt;&gt;C", $G$14:$G$89, {"8W1","5W1"}, $G$14:$G$89, {"8W1";"5W1"}, $K$14:$K$89, "&lt;="&amp;$A128, $L$14:$L$89, "&gt;="&amp;$A129)), SUM(COUNTIFS($J$14:$J$89, F$106, $I$14:$I$89, "&gt; 0", $F$14:$F$89, "&lt;&gt;C", $G$14:$G$89, {"8W1","5W2"}, $G$14:$G$89, {"8W1";"5W2"}, $K$14:$K$89, "&lt;="&amp;$A128, $L$14:$L$89, "&gt;="&amp;$A129)), SUM(COUNTIFS($J$14:$J$89, F$106, $I$14:$I$89, "&gt; 0", $F$14:$F$89, "&lt;&gt;C", $G$14:$G$89, {"8W2","5W2"}, $G$14:$G$89, {"8W2";"5W2"}, $K$14:$K$89, "&lt;="&amp;$A128, $L$14:$L$89, "&gt;="&amp;$A129)), SUM(COUNTIFS($J$14:$J$89, F$106, $I$14:$I$89, "&gt; 0", $F$14:$F$89, "&lt;&gt;C", $G$14:$G$89, {"8W2","5W3"}, $G$14:$G$89, {"8W2";"5W3"}, $K$14:$K$89, "&lt;="&amp;$A128, $L$14:$L$89, "&gt;="&amp;$A129))))</f>
        <v>0</v>
      </c>
      <c r="G128" s="54">
        <f xml:space="preserve"> IF(COUNTIFS($J$14:$J$89, G$106, $I$14:$I$89, "&gt; 0", $F$14:$F$89, "&lt;&gt;C", $K$14:$K$89, "&lt;="&amp;$A128, $L$14:$L$89, "&gt;="&amp;$A129) &lt; 2, COUNTIFS($J$14:$J$89, G$106, $I$14:$I$89, "&gt; 0", $F$14:$F$89, "&lt;&gt;C", $K$14:$K$89, "&lt;="&amp;$A128, $L$14:$L$89, "&gt;="&amp;$A129), MAX(SUM(COUNTIFS($J$14:$J$89, G$106, $I$14:$I$89, "&gt; 0", $F$14:$F$89, "&lt;&gt;C", $G$14:$G$89, {"1"}, $G$14:$G$89, {"1"}, $K$14:$K$89, "&lt;="&amp;$A128, $L$14:$L$89, "&gt;="&amp;$A129)), SUM(COUNTIFS($J$14:$J$89, G$106, $I$14:$I$89, "&gt; 0", $F$14:$F$89, "&lt;&gt;C", $G$14:$G$89, {"1","5W1"}, $G$14:$G$89, {"1";"5W1"}, $K$14:$K$89, "&lt;="&amp;$A128, $L$14:$L$89, "&gt;="&amp;$A129)), SUM(COUNTIFS($J$14:$J$89, G$106, $I$14:$I$89, "&gt; 0", $F$14:$F$89, "&lt;&gt;C", $G$14:$G$89, {"1","5W2"}, $G$14:$G$89, {"1";"5W2"}, $K$14:$K$89, "&lt;="&amp;$A128, $L$14:$L$89, "&gt;="&amp;$A129)), SUM(COUNTIFS($J$14:$J$89, G$106, $I$14:$I$89, "&gt; 0", $F$14:$F$89, "&lt;&gt;C", $G$14:$G$89, {"1","5W3"}, $G$14:$G$89, {"1";"5W3"}, $K$14:$K$89, "&lt;="&amp;$A128, $L$14:$L$89, "&gt;="&amp;$A129)), SUM(COUNTIFS($J$14:$J$89, G$106, $I$14:$I$89, "&gt; 0", $F$14:$F$89, "&lt;&gt;C", $G$14:$G$89, {"1","8W1"}, $G$14:$G$89, {"1";"8W1"}, $K$14:$K$89, "&lt;="&amp;$A128, $L$14:$L$89, "&gt;="&amp;$A129)), SUM(COUNTIFS($J$14:$J$89, G$106, $I$14:$I$89, "&gt; 0", $F$14:$F$89, "&lt;&gt;C", $G$14:$G$89, {"1","8W2"}, $G$14:$G$89, {"1";"8W2"}, $K$14:$K$89, "&lt;="&amp;$A128, $L$14:$L$89, "&gt;="&amp;$A129)), SUM(COUNTIFS($J$14:$J$89, G$106, $I$14:$I$89, "&gt; 0", $F$14:$F$89, "&lt;&gt;C", $G$14:$G$89, {"8W1","5W1"}, $G$14:$G$89, {"8W1";"5W1"}, $K$14:$K$89, "&lt;="&amp;$A128, $L$14:$L$89, "&gt;="&amp;$A129)), SUM(COUNTIFS($J$14:$J$89, G$106, $I$14:$I$89, "&gt; 0", $F$14:$F$89, "&lt;&gt;C", $G$14:$G$89, {"8W1","5W2"}, $G$14:$G$89, {"8W1";"5W2"}, $K$14:$K$89, "&lt;="&amp;$A128, $L$14:$L$89, "&gt;="&amp;$A129)), SUM(COUNTIFS($J$14:$J$89, G$106, $I$14:$I$89, "&gt; 0", $F$14:$F$89, "&lt;&gt;C", $G$14:$G$89, {"8W2","5W2"}, $G$14:$G$89, {"8W2";"5W2"}, $K$14:$K$89, "&lt;="&amp;$A128, $L$14:$L$89, "&gt;="&amp;$A129)), SUM(COUNTIFS($J$14:$J$89, G$106, $I$14:$I$89, "&gt; 0", $F$14:$F$89, "&lt;&gt;C", $G$14:$G$89, {"8W2","5W3"}, $G$14:$G$89, {"8W2";"5W3"}, $K$14:$K$89, "&lt;="&amp;$A128, $L$14:$L$89, "&gt;="&amp;$A129))))</f>
        <v>0</v>
      </c>
      <c r="H128" s="54">
        <f xml:space="preserve"> IF(COUNTIFS($J$14:$J$89, H$106, $I$14:$I$89, "&gt; 0", $F$14:$F$89, "&lt;&gt;C", $K$14:$K$89, "&lt;="&amp;$A128, $L$14:$L$89, "&gt;="&amp;$A129) &lt; 2, COUNTIFS($J$14:$J$89, H$106, $I$14:$I$89, "&gt; 0", $F$14:$F$89, "&lt;&gt;C", $K$14:$K$89, "&lt;="&amp;$A128, $L$14:$L$89, "&gt;="&amp;$A129), MAX(SUM(COUNTIFS($J$14:$J$89, H$106, $I$14:$I$89, "&gt; 0", $F$14:$F$89, "&lt;&gt;C", $G$14:$G$89, {"1"}, $G$14:$G$89, {"1"}, $K$14:$K$89, "&lt;="&amp;$A128, $L$14:$L$89, "&gt;="&amp;$A129)), SUM(COUNTIFS($J$14:$J$89, H$106, $I$14:$I$89, "&gt; 0", $F$14:$F$89, "&lt;&gt;C", $G$14:$G$89, {"1","5W1"}, $G$14:$G$89, {"1";"5W1"}, $K$14:$K$89, "&lt;="&amp;$A128, $L$14:$L$89, "&gt;="&amp;$A129)), SUM(COUNTIFS($J$14:$J$89, H$106, $I$14:$I$89, "&gt; 0", $F$14:$F$89, "&lt;&gt;C", $G$14:$G$89, {"1","5W2"}, $G$14:$G$89, {"1";"5W2"}, $K$14:$K$89, "&lt;="&amp;$A128, $L$14:$L$89, "&gt;="&amp;$A129)), SUM(COUNTIFS($J$14:$J$89, H$106, $I$14:$I$89, "&gt; 0", $F$14:$F$89, "&lt;&gt;C", $G$14:$G$89, {"1","5W3"}, $G$14:$G$89, {"1";"5W3"}, $K$14:$K$89, "&lt;="&amp;$A128, $L$14:$L$89, "&gt;="&amp;$A129)), SUM(COUNTIFS($J$14:$J$89, H$106, $I$14:$I$89, "&gt; 0", $F$14:$F$89, "&lt;&gt;C", $G$14:$G$89, {"1","8W1"}, $G$14:$G$89, {"1";"8W1"}, $K$14:$K$89, "&lt;="&amp;$A128, $L$14:$L$89, "&gt;="&amp;$A129)), SUM(COUNTIFS($J$14:$J$89, H$106, $I$14:$I$89, "&gt; 0", $F$14:$F$89, "&lt;&gt;C", $G$14:$G$89, {"1","8W2"}, $G$14:$G$89, {"1";"8W2"}, $K$14:$K$89, "&lt;="&amp;$A128, $L$14:$L$89, "&gt;="&amp;$A129)), SUM(COUNTIFS($J$14:$J$89, H$106, $I$14:$I$89, "&gt; 0", $F$14:$F$89, "&lt;&gt;C", $G$14:$G$89, {"8W1","5W1"}, $G$14:$G$89, {"8W1";"5W1"}, $K$14:$K$89, "&lt;="&amp;$A128, $L$14:$L$89, "&gt;="&amp;$A129)), SUM(COUNTIFS($J$14:$J$89, H$106, $I$14:$I$89, "&gt; 0", $F$14:$F$89, "&lt;&gt;C", $G$14:$G$89, {"8W1","5W2"}, $G$14:$G$89, {"8W1";"5W2"}, $K$14:$K$89, "&lt;="&amp;$A128, $L$14:$L$89, "&gt;="&amp;$A129)), SUM(COUNTIFS($J$14:$J$89, H$106, $I$14:$I$89, "&gt; 0", $F$14:$F$89, "&lt;&gt;C", $G$14:$G$89, {"8W2","5W2"}, $G$14:$G$89, {"8W2";"5W2"}, $K$14:$K$89, "&lt;="&amp;$A128, $L$14:$L$89, "&gt;="&amp;$A129)), SUM(COUNTIFS($J$14:$J$89, H$106, $I$14:$I$89, "&gt; 0", $F$14:$F$89, "&lt;&gt;C", $G$14:$G$89, {"8W2","5W3"}, $G$14:$G$89, {"8W2";"5W3"}, $K$14:$K$89, "&lt;="&amp;$A128, $L$14:$L$89, "&gt;="&amp;$A129))))</f>
        <v>1</v>
      </c>
      <c r="P128"/>
    </row>
    <row r="129" spans="1:16" ht="15" x14ac:dyDescent="0.25">
      <c r="A129" s="152">
        <f t="shared" si="7"/>
        <v>0.54166666666666685</v>
      </c>
      <c r="B129" s="202" t="str">
        <f t="shared" si="4"/>
        <v>1:00 PM-1:15 PM</v>
      </c>
      <c r="C129" s="54">
        <f xml:space="preserve"> IF(COUNTIFS($J$14:$J$89, C$106, $I$14:$I$89, "&gt; 0", $F$14:$F$89, "&lt;&gt;C", $K$14:$K$89, "&lt;="&amp;$A129, $L$14:$L$89, "&gt;="&amp;$A130) &lt; 2, COUNTIFS($J$14:$J$89, C$106, $I$14:$I$89, "&gt; 0", $F$14:$F$89, "&lt;&gt;C", $K$14:$K$89, "&lt;="&amp;$A129, $L$14:$L$89, "&gt;="&amp;$A130), MAX(SUM(COUNTIFS($J$14:$J$89, C$106, $I$14:$I$89, "&gt; 0", $F$14:$F$89, "&lt;&gt;C", $G$14:$G$89, {"1"}, $G$14:$G$89, {"1"}, $K$14:$K$89, "&lt;="&amp;$A129, $L$14:$L$89, "&gt;="&amp;$A130)), SUM(COUNTIFS($J$14:$J$89, C$106, $I$14:$I$89, "&gt; 0", $F$14:$F$89, "&lt;&gt;C", $G$14:$G$89, {"1","5W1"}, $G$14:$G$89, {"1";"5W1"}, $K$14:$K$89, "&lt;="&amp;$A129, $L$14:$L$89, "&gt;="&amp;$A130)), SUM(COUNTIFS($J$14:$J$89, C$106, $I$14:$I$89, "&gt; 0", $F$14:$F$89, "&lt;&gt;C", $G$14:$G$89, {"1","5W2"}, $G$14:$G$89, {"1";"5W2"}, $K$14:$K$89, "&lt;="&amp;$A129, $L$14:$L$89, "&gt;="&amp;$A130)), SUM(COUNTIFS($J$14:$J$89, C$106, $I$14:$I$89, "&gt; 0", $F$14:$F$89, "&lt;&gt;C", $G$14:$G$89, {"1","5W3"}, $G$14:$G$89, {"1";"5W3"}, $K$14:$K$89, "&lt;="&amp;$A129, $L$14:$L$89, "&gt;="&amp;$A130)), SUM(COUNTIFS($J$14:$J$89, C$106, $I$14:$I$89, "&gt; 0", $F$14:$F$89, "&lt;&gt;C", $G$14:$G$89, {"1","8W1"}, $G$14:$G$89, {"1";"8W1"}, $K$14:$K$89, "&lt;="&amp;$A129, $L$14:$L$89, "&gt;="&amp;$A130)), SUM(COUNTIFS($J$14:$J$89, C$106, $I$14:$I$89, "&gt; 0", $F$14:$F$89, "&lt;&gt;C", $G$14:$G$89, {"1","8W2"}, $G$14:$G$89, {"1";"8W2"}, $K$14:$K$89, "&lt;="&amp;$A129, $L$14:$L$89, "&gt;="&amp;$A130)), SUM(COUNTIFS($J$14:$J$89, C$106, $I$14:$I$89, "&gt; 0", $F$14:$F$89, "&lt;&gt;C", $G$14:$G$89, {"8W1","5W1"}, $G$14:$G$89, {"8W1";"5W1"}, $K$14:$K$89, "&lt;="&amp;$A129, $L$14:$L$89, "&gt;="&amp;$A130)), SUM(COUNTIFS($J$14:$J$89, C$106, $I$14:$I$89, "&gt; 0", $F$14:$F$89, "&lt;&gt;C", $G$14:$G$89, {"8W1","5W2"}, $G$14:$G$89, {"8W1";"5W2"}, $K$14:$K$89, "&lt;="&amp;$A129, $L$14:$L$89, "&gt;="&amp;$A130)), SUM(COUNTIFS($J$14:$J$89, C$106, $I$14:$I$89, "&gt; 0", $F$14:$F$89, "&lt;&gt;C", $G$14:$G$89, {"8W2","5W2"}, $G$14:$G$89, {"8W2";"5W2"}, $K$14:$K$89, "&lt;="&amp;$A129, $L$14:$L$89, "&gt;="&amp;$A130)), SUM(COUNTIFS($J$14:$J$89, C$106, $I$14:$I$89, "&gt; 0", $F$14:$F$89, "&lt;&gt;C", $G$14:$G$89, {"8W2","5W3"}, $G$14:$G$89, {"8W2";"5W3"}, $K$14:$K$89, "&lt;="&amp;$A129, $L$14:$L$89, "&gt;="&amp;$A130))))</f>
        <v>0</v>
      </c>
      <c r="D129" s="54">
        <f xml:space="preserve"> IF(COUNTIFS($J$14:$J$89, D$106, $I$14:$I$89, "&gt; 0", $F$14:$F$89, "&lt;&gt;C", $K$14:$K$89, "&lt;="&amp;$A129, $L$14:$L$89, "&gt;="&amp;$A130) &lt; 2, COUNTIFS($J$14:$J$89, D$106, $I$14:$I$89, "&gt; 0", $F$14:$F$89, "&lt;&gt;C", $K$14:$K$89, "&lt;="&amp;$A129, $L$14:$L$89, "&gt;="&amp;$A130), MAX(SUM(COUNTIFS($J$14:$J$89, D$106, $I$14:$I$89, "&gt; 0", $F$14:$F$89, "&lt;&gt;C", $G$14:$G$89, {"1"}, $G$14:$G$89, {"1"}, $K$14:$K$89, "&lt;="&amp;$A129, $L$14:$L$89, "&gt;="&amp;$A130)), SUM(COUNTIFS($J$14:$J$89, D$106, $I$14:$I$89, "&gt; 0", $F$14:$F$89, "&lt;&gt;C", $G$14:$G$89, {"1","5W1"}, $G$14:$G$89, {"1";"5W1"}, $K$14:$K$89, "&lt;="&amp;$A129, $L$14:$L$89, "&gt;="&amp;$A130)), SUM(COUNTIFS($J$14:$J$89, D$106, $I$14:$I$89, "&gt; 0", $F$14:$F$89, "&lt;&gt;C", $G$14:$G$89, {"1","5W2"}, $G$14:$G$89, {"1";"5W2"}, $K$14:$K$89, "&lt;="&amp;$A129, $L$14:$L$89, "&gt;="&amp;$A130)), SUM(COUNTIFS($J$14:$J$89, D$106, $I$14:$I$89, "&gt; 0", $F$14:$F$89, "&lt;&gt;C", $G$14:$G$89, {"1","5W3"}, $G$14:$G$89, {"1";"5W3"}, $K$14:$K$89, "&lt;="&amp;$A129, $L$14:$L$89, "&gt;="&amp;$A130)), SUM(COUNTIFS($J$14:$J$89, D$106, $I$14:$I$89, "&gt; 0", $F$14:$F$89, "&lt;&gt;C", $G$14:$G$89, {"1","8W1"}, $G$14:$G$89, {"1";"8W1"}, $K$14:$K$89, "&lt;="&amp;$A129, $L$14:$L$89, "&gt;="&amp;$A130)), SUM(COUNTIFS($J$14:$J$89, D$106, $I$14:$I$89, "&gt; 0", $F$14:$F$89, "&lt;&gt;C", $G$14:$G$89, {"1","8W2"}, $G$14:$G$89, {"1";"8W2"}, $K$14:$K$89, "&lt;="&amp;$A129, $L$14:$L$89, "&gt;="&amp;$A130)), SUM(COUNTIFS($J$14:$J$89, D$106, $I$14:$I$89, "&gt; 0", $F$14:$F$89, "&lt;&gt;C", $G$14:$G$89, {"8W1","5W1"}, $G$14:$G$89, {"8W1";"5W1"}, $K$14:$K$89, "&lt;="&amp;$A129, $L$14:$L$89, "&gt;="&amp;$A130)), SUM(COUNTIFS($J$14:$J$89, D$106, $I$14:$I$89, "&gt; 0", $F$14:$F$89, "&lt;&gt;C", $G$14:$G$89, {"8W1","5W2"}, $G$14:$G$89, {"8W1";"5W2"}, $K$14:$K$89, "&lt;="&amp;$A129, $L$14:$L$89, "&gt;="&amp;$A130)), SUM(COUNTIFS($J$14:$J$89, D$106, $I$14:$I$89, "&gt; 0", $F$14:$F$89, "&lt;&gt;C", $G$14:$G$89, {"8W2","5W2"}, $G$14:$G$89, {"8W2";"5W2"}, $K$14:$K$89, "&lt;="&amp;$A129, $L$14:$L$89, "&gt;="&amp;$A130)), SUM(COUNTIFS($J$14:$J$89, D$106, $I$14:$I$89, "&gt; 0", $F$14:$F$89, "&lt;&gt;C", $G$14:$G$89, {"8W2","5W3"}, $G$14:$G$89, {"8W2";"5W3"}, $K$14:$K$89, "&lt;="&amp;$A129, $L$14:$L$89, "&gt;="&amp;$A130))))</f>
        <v>1</v>
      </c>
      <c r="E129" s="54">
        <f xml:space="preserve"> IF(COUNTIFS($J$14:$J$89, E$106, $I$14:$I$89, "&gt; 0", $F$14:$F$89, "&lt;&gt;C", $K$14:$K$89, "&lt;="&amp;$A129, $L$14:$L$89, "&gt;="&amp;$A130) &lt; 2, COUNTIFS($J$14:$J$89, E$106, $I$14:$I$89, "&gt; 0", $F$14:$F$89, "&lt;&gt;C", $K$14:$K$89, "&lt;="&amp;$A129, $L$14:$L$89, "&gt;="&amp;$A130), MAX(SUM(COUNTIFS($J$14:$J$89, E$106, $I$14:$I$89, "&gt; 0", $F$14:$F$89, "&lt;&gt;C", $G$14:$G$89, {"1"}, $G$14:$G$89, {"1"}, $K$14:$K$89, "&lt;="&amp;$A129, $L$14:$L$89, "&gt;="&amp;$A130)), SUM(COUNTIFS($J$14:$J$89, E$106, $I$14:$I$89, "&gt; 0", $F$14:$F$89, "&lt;&gt;C", $G$14:$G$89, {"1","5W1"}, $G$14:$G$89, {"1";"5W1"}, $K$14:$K$89, "&lt;="&amp;$A129, $L$14:$L$89, "&gt;="&amp;$A130)), SUM(COUNTIFS($J$14:$J$89, E$106, $I$14:$I$89, "&gt; 0", $F$14:$F$89, "&lt;&gt;C", $G$14:$G$89, {"1","5W2"}, $G$14:$G$89, {"1";"5W2"}, $K$14:$K$89, "&lt;="&amp;$A129, $L$14:$L$89, "&gt;="&amp;$A130)), SUM(COUNTIFS($J$14:$J$89, E$106, $I$14:$I$89, "&gt; 0", $F$14:$F$89, "&lt;&gt;C", $G$14:$G$89, {"1","5W3"}, $G$14:$G$89, {"1";"5W3"}, $K$14:$K$89, "&lt;="&amp;$A129, $L$14:$L$89, "&gt;="&amp;$A130)), SUM(COUNTIFS($J$14:$J$89, E$106, $I$14:$I$89, "&gt; 0", $F$14:$F$89, "&lt;&gt;C", $G$14:$G$89, {"1","8W1"}, $G$14:$G$89, {"1";"8W1"}, $K$14:$K$89, "&lt;="&amp;$A129, $L$14:$L$89, "&gt;="&amp;$A130)), SUM(COUNTIFS($J$14:$J$89, E$106, $I$14:$I$89, "&gt; 0", $F$14:$F$89, "&lt;&gt;C", $G$14:$G$89, {"1","8W2"}, $G$14:$G$89, {"1";"8W2"}, $K$14:$K$89, "&lt;="&amp;$A129, $L$14:$L$89, "&gt;="&amp;$A130)), SUM(COUNTIFS($J$14:$J$89, E$106, $I$14:$I$89, "&gt; 0", $F$14:$F$89, "&lt;&gt;C", $G$14:$G$89, {"8W1","5W1"}, $G$14:$G$89, {"8W1";"5W1"}, $K$14:$K$89, "&lt;="&amp;$A129, $L$14:$L$89, "&gt;="&amp;$A130)), SUM(COUNTIFS($J$14:$J$89, E$106, $I$14:$I$89, "&gt; 0", $F$14:$F$89, "&lt;&gt;C", $G$14:$G$89, {"8W1","5W2"}, $G$14:$G$89, {"8W1";"5W2"}, $K$14:$K$89, "&lt;="&amp;$A129, $L$14:$L$89, "&gt;="&amp;$A130)), SUM(COUNTIFS($J$14:$J$89, E$106, $I$14:$I$89, "&gt; 0", $F$14:$F$89, "&lt;&gt;C", $G$14:$G$89, {"8W2","5W2"}, $G$14:$G$89, {"8W2";"5W2"}, $K$14:$K$89, "&lt;="&amp;$A129, $L$14:$L$89, "&gt;="&amp;$A130)), SUM(COUNTIFS($J$14:$J$89, E$106, $I$14:$I$89, "&gt; 0", $F$14:$F$89, "&lt;&gt;C", $G$14:$G$89, {"8W2","5W3"}, $G$14:$G$89, {"8W2";"5W3"}, $K$14:$K$89, "&lt;="&amp;$A129, $L$14:$L$89, "&gt;="&amp;$A130))))</f>
        <v>0</v>
      </c>
      <c r="F129" s="54">
        <f xml:space="preserve"> IF(COUNTIFS($J$14:$J$89, F$106, $I$14:$I$89, "&gt; 0", $F$14:$F$89, "&lt;&gt;C", $K$14:$K$89, "&lt;="&amp;$A129, $L$14:$L$89, "&gt;="&amp;$A130) &lt; 2, COUNTIFS($J$14:$J$89, F$106, $I$14:$I$89, "&gt; 0", $F$14:$F$89, "&lt;&gt;C", $K$14:$K$89, "&lt;="&amp;$A129, $L$14:$L$89, "&gt;="&amp;$A130), MAX(SUM(COUNTIFS($J$14:$J$89, F$106, $I$14:$I$89, "&gt; 0", $F$14:$F$89, "&lt;&gt;C", $G$14:$G$89, {"1"}, $G$14:$G$89, {"1"}, $K$14:$K$89, "&lt;="&amp;$A129, $L$14:$L$89, "&gt;="&amp;$A130)), SUM(COUNTIFS($J$14:$J$89, F$106, $I$14:$I$89, "&gt; 0", $F$14:$F$89, "&lt;&gt;C", $G$14:$G$89, {"1","5W1"}, $G$14:$G$89, {"1";"5W1"}, $K$14:$K$89, "&lt;="&amp;$A129, $L$14:$L$89, "&gt;="&amp;$A130)), SUM(COUNTIFS($J$14:$J$89, F$106, $I$14:$I$89, "&gt; 0", $F$14:$F$89, "&lt;&gt;C", $G$14:$G$89, {"1","5W2"}, $G$14:$G$89, {"1";"5W2"}, $K$14:$K$89, "&lt;="&amp;$A129, $L$14:$L$89, "&gt;="&amp;$A130)), SUM(COUNTIFS($J$14:$J$89, F$106, $I$14:$I$89, "&gt; 0", $F$14:$F$89, "&lt;&gt;C", $G$14:$G$89, {"1","5W3"}, $G$14:$G$89, {"1";"5W3"}, $K$14:$K$89, "&lt;="&amp;$A129, $L$14:$L$89, "&gt;="&amp;$A130)), SUM(COUNTIFS($J$14:$J$89, F$106, $I$14:$I$89, "&gt; 0", $F$14:$F$89, "&lt;&gt;C", $G$14:$G$89, {"1","8W1"}, $G$14:$G$89, {"1";"8W1"}, $K$14:$K$89, "&lt;="&amp;$A129, $L$14:$L$89, "&gt;="&amp;$A130)), SUM(COUNTIFS($J$14:$J$89, F$106, $I$14:$I$89, "&gt; 0", $F$14:$F$89, "&lt;&gt;C", $G$14:$G$89, {"1","8W2"}, $G$14:$G$89, {"1";"8W2"}, $K$14:$K$89, "&lt;="&amp;$A129, $L$14:$L$89, "&gt;="&amp;$A130)), SUM(COUNTIFS($J$14:$J$89, F$106, $I$14:$I$89, "&gt; 0", $F$14:$F$89, "&lt;&gt;C", $G$14:$G$89, {"8W1","5W1"}, $G$14:$G$89, {"8W1";"5W1"}, $K$14:$K$89, "&lt;="&amp;$A129, $L$14:$L$89, "&gt;="&amp;$A130)), SUM(COUNTIFS($J$14:$J$89, F$106, $I$14:$I$89, "&gt; 0", $F$14:$F$89, "&lt;&gt;C", $G$14:$G$89, {"8W1","5W2"}, $G$14:$G$89, {"8W1";"5W2"}, $K$14:$K$89, "&lt;="&amp;$A129, $L$14:$L$89, "&gt;="&amp;$A130)), SUM(COUNTIFS($J$14:$J$89, F$106, $I$14:$I$89, "&gt; 0", $F$14:$F$89, "&lt;&gt;C", $G$14:$G$89, {"8W2","5W2"}, $G$14:$G$89, {"8W2";"5W2"}, $K$14:$K$89, "&lt;="&amp;$A129, $L$14:$L$89, "&gt;="&amp;$A130)), SUM(COUNTIFS($J$14:$J$89, F$106, $I$14:$I$89, "&gt; 0", $F$14:$F$89, "&lt;&gt;C", $G$14:$G$89, {"8W2","5W3"}, $G$14:$G$89, {"8W2";"5W3"}, $K$14:$K$89, "&lt;="&amp;$A129, $L$14:$L$89, "&gt;="&amp;$A130))))</f>
        <v>1</v>
      </c>
      <c r="G129" s="54">
        <f xml:space="preserve"> IF(COUNTIFS($J$14:$J$89, G$106, $I$14:$I$89, "&gt; 0", $F$14:$F$89, "&lt;&gt;C", $K$14:$K$89, "&lt;="&amp;$A129, $L$14:$L$89, "&gt;="&amp;$A130) &lt; 2, COUNTIFS($J$14:$J$89, G$106, $I$14:$I$89, "&gt; 0", $F$14:$F$89, "&lt;&gt;C", $K$14:$K$89, "&lt;="&amp;$A129, $L$14:$L$89, "&gt;="&amp;$A130), MAX(SUM(COUNTIFS($J$14:$J$89, G$106, $I$14:$I$89, "&gt; 0", $F$14:$F$89, "&lt;&gt;C", $G$14:$G$89, {"1"}, $G$14:$G$89, {"1"}, $K$14:$K$89, "&lt;="&amp;$A129, $L$14:$L$89, "&gt;="&amp;$A130)), SUM(COUNTIFS($J$14:$J$89, G$106, $I$14:$I$89, "&gt; 0", $F$14:$F$89, "&lt;&gt;C", $G$14:$G$89, {"1","5W1"}, $G$14:$G$89, {"1";"5W1"}, $K$14:$K$89, "&lt;="&amp;$A129, $L$14:$L$89, "&gt;="&amp;$A130)), SUM(COUNTIFS($J$14:$J$89, G$106, $I$14:$I$89, "&gt; 0", $F$14:$F$89, "&lt;&gt;C", $G$14:$G$89, {"1","5W2"}, $G$14:$G$89, {"1";"5W2"}, $K$14:$K$89, "&lt;="&amp;$A129, $L$14:$L$89, "&gt;="&amp;$A130)), SUM(COUNTIFS($J$14:$J$89, G$106, $I$14:$I$89, "&gt; 0", $F$14:$F$89, "&lt;&gt;C", $G$14:$G$89, {"1","5W3"}, $G$14:$G$89, {"1";"5W3"}, $K$14:$K$89, "&lt;="&amp;$A129, $L$14:$L$89, "&gt;="&amp;$A130)), SUM(COUNTIFS($J$14:$J$89, G$106, $I$14:$I$89, "&gt; 0", $F$14:$F$89, "&lt;&gt;C", $G$14:$G$89, {"1","8W1"}, $G$14:$G$89, {"1";"8W1"}, $K$14:$K$89, "&lt;="&amp;$A129, $L$14:$L$89, "&gt;="&amp;$A130)), SUM(COUNTIFS($J$14:$J$89, G$106, $I$14:$I$89, "&gt; 0", $F$14:$F$89, "&lt;&gt;C", $G$14:$G$89, {"1","8W2"}, $G$14:$G$89, {"1";"8W2"}, $K$14:$K$89, "&lt;="&amp;$A129, $L$14:$L$89, "&gt;="&amp;$A130)), SUM(COUNTIFS($J$14:$J$89, G$106, $I$14:$I$89, "&gt; 0", $F$14:$F$89, "&lt;&gt;C", $G$14:$G$89, {"8W1","5W1"}, $G$14:$G$89, {"8W1";"5W1"}, $K$14:$K$89, "&lt;="&amp;$A129, $L$14:$L$89, "&gt;="&amp;$A130)), SUM(COUNTIFS($J$14:$J$89, G$106, $I$14:$I$89, "&gt; 0", $F$14:$F$89, "&lt;&gt;C", $G$14:$G$89, {"8W1","5W2"}, $G$14:$G$89, {"8W1";"5W2"}, $K$14:$K$89, "&lt;="&amp;$A129, $L$14:$L$89, "&gt;="&amp;$A130)), SUM(COUNTIFS($J$14:$J$89, G$106, $I$14:$I$89, "&gt; 0", $F$14:$F$89, "&lt;&gt;C", $G$14:$G$89, {"8W2","5W2"}, $G$14:$G$89, {"8W2";"5W2"}, $K$14:$K$89, "&lt;="&amp;$A129, $L$14:$L$89, "&gt;="&amp;$A130)), SUM(COUNTIFS($J$14:$J$89, G$106, $I$14:$I$89, "&gt; 0", $F$14:$F$89, "&lt;&gt;C", $G$14:$G$89, {"8W2","5W3"}, $G$14:$G$89, {"8W2";"5W3"}, $K$14:$K$89, "&lt;="&amp;$A129, $L$14:$L$89, "&gt;="&amp;$A130))))</f>
        <v>0</v>
      </c>
      <c r="H129" s="54">
        <f xml:space="preserve"> IF(COUNTIFS($J$14:$J$89, H$106, $I$14:$I$89, "&gt; 0", $F$14:$F$89, "&lt;&gt;C", $K$14:$K$89, "&lt;="&amp;$A129, $L$14:$L$89, "&gt;="&amp;$A130) &lt; 2, COUNTIFS($J$14:$J$89, H$106, $I$14:$I$89, "&gt; 0", $F$14:$F$89, "&lt;&gt;C", $K$14:$K$89, "&lt;="&amp;$A129, $L$14:$L$89, "&gt;="&amp;$A130), MAX(SUM(COUNTIFS($J$14:$J$89, H$106, $I$14:$I$89, "&gt; 0", $F$14:$F$89, "&lt;&gt;C", $G$14:$G$89, {"1"}, $G$14:$G$89, {"1"}, $K$14:$K$89, "&lt;="&amp;$A129, $L$14:$L$89, "&gt;="&amp;$A130)), SUM(COUNTIFS($J$14:$J$89, H$106, $I$14:$I$89, "&gt; 0", $F$14:$F$89, "&lt;&gt;C", $G$14:$G$89, {"1","5W1"}, $G$14:$G$89, {"1";"5W1"}, $K$14:$K$89, "&lt;="&amp;$A129, $L$14:$L$89, "&gt;="&amp;$A130)), SUM(COUNTIFS($J$14:$J$89, H$106, $I$14:$I$89, "&gt; 0", $F$14:$F$89, "&lt;&gt;C", $G$14:$G$89, {"1","5W2"}, $G$14:$G$89, {"1";"5W2"}, $K$14:$K$89, "&lt;="&amp;$A129, $L$14:$L$89, "&gt;="&amp;$A130)), SUM(COUNTIFS($J$14:$J$89, H$106, $I$14:$I$89, "&gt; 0", $F$14:$F$89, "&lt;&gt;C", $G$14:$G$89, {"1","5W3"}, $G$14:$G$89, {"1";"5W3"}, $K$14:$K$89, "&lt;="&amp;$A129, $L$14:$L$89, "&gt;="&amp;$A130)), SUM(COUNTIFS($J$14:$J$89, H$106, $I$14:$I$89, "&gt; 0", $F$14:$F$89, "&lt;&gt;C", $G$14:$G$89, {"1","8W1"}, $G$14:$G$89, {"1";"8W1"}, $K$14:$K$89, "&lt;="&amp;$A129, $L$14:$L$89, "&gt;="&amp;$A130)), SUM(COUNTIFS($J$14:$J$89, H$106, $I$14:$I$89, "&gt; 0", $F$14:$F$89, "&lt;&gt;C", $G$14:$G$89, {"1","8W2"}, $G$14:$G$89, {"1";"8W2"}, $K$14:$K$89, "&lt;="&amp;$A129, $L$14:$L$89, "&gt;="&amp;$A130)), SUM(COUNTIFS($J$14:$J$89, H$106, $I$14:$I$89, "&gt; 0", $F$14:$F$89, "&lt;&gt;C", $G$14:$G$89, {"8W1","5W1"}, $G$14:$G$89, {"8W1";"5W1"}, $K$14:$K$89, "&lt;="&amp;$A129, $L$14:$L$89, "&gt;="&amp;$A130)), SUM(COUNTIFS($J$14:$J$89, H$106, $I$14:$I$89, "&gt; 0", $F$14:$F$89, "&lt;&gt;C", $G$14:$G$89, {"8W1","5W2"}, $G$14:$G$89, {"8W1";"5W2"}, $K$14:$K$89, "&lt;="&amp;$A129, $L$14:$L$89, "&gt;="&amp;$A130)), SUM(COUNTIFS($J$14:$J$89, H$106, $I$14:$I$89, "&gt; 0", $F$14:$F$89, "&lt;&gt;C", $G$14:$G$89, {"8W2","5W2"}, $G$14:$G$89, {"8W2";"5W2"}, $K$14:$K$89, "&lt;="&amp;$A129, $L$14:$L$89, "&gt;="&amp;$A130)), SUM(COUNTIFS($J$14:$J$89, H$106, $I$14:$I$89, "&gt; 0", $F$14:$F$89, "&lt;&gt;C", $G$14:$G$89, {"8W2","5W3"}, $G$14:$G$89, {"8W2";"5W3"}, $K$14:$K$89, "&lt;="&amp;$A129, $L$14:$L$89, "&gt;="&amp;$A130))))</f>
        <v>1</v>
      </c>
      <c r="P129"/>
    </row>
    <row r="130" spans="1:16" ht="15" x14ac:dyDescent="0.25">
      <c r="A130" s="152">
        <f t="shared" si="7"/>
        <v>0.55208333333333348</v>
      </c>
      <c r="B130" s="202" t="str">
        <f t="shared" si="4"/>
        <v>1:15 PM-1:30 PM</v>
      </c>
      <c r="C130" s="54">
        <f xml:space="preserve"> IF(COUNTIFS($J$14:$J$89, C$106, $I$14:$I$89, "&gt; 0", $F$14:$F$89, "&lt;&gt;C", $K$14:$K$89, "&lt;="&amp;$A130, $L$14:$L$89, "&gt;="&amp;$A131) &lt; 2, COUNTIFS($J$14:$J$89, C$106, $I$14:$I$89, "&gt; 0", $F$14:$F$89, "&lt;&gt;C", $K$14:$K$89, "&lt;="&amp;$A130, $L$14:$L$89, "&gt;="&amp;$A131), MAX(SUM(COUNTIFS($J$14:$J$89, C$106, $I$14:$I$89, "&gt; 0", $F$14:$F$89, "&lt;&gt;C", $G$14:$G$89, {"1"}, $G$14:$G$89, {"1"}, $K$14:$K$89, "&lt;="&amp;$A130, $L$14:$L$89, "&gt;="&amp;$A131)), SUM(COUNTIFS($J$14:$J$89, C$106, $I$14:$I$89, "&gt; 0", $F$14:$F$89, "&lt;&gt;C", $G$14:$G$89, {"1","5W1"}, $G$14:$G$89, {"1";"5W1"}, $K$14:$K$89, "&lt;="&amp;$A130, $L$14:$L$89, "&gt;="&amp;$A131)), SUM(COUNTIFS($J$14:$J$89, C$106, $I$14:$I$89, "&gt; 0", $F$14:$F$89, "&lt;&gt;C", $G$14:$G$89, {"1","5W2"}, $G$14:$G$89, {"1";"5W2"}, $K$14:$K$89, "&lt;="&amp;$A130, $L$14:$L$89, "&gt;="&amp;$A131)), SUM(COUNTIFS($J$14:$J$89, C$106, $I$14:$I$89, "&gt; 0", $F$14:$F$89, "&lt;&gt;C", $G$14:$G$89, {"1","5W3"}, $G$14:$G$89, {"1";"5W3"}, $K$14:$K$89, "&lt;="&amp;$A130, $L$14:$L$89, "&gt;="&amp;$A131)), SUM(COUNTIFS($J$14:$J$89, C$106, $I$14:$I$89, "&gt; 0", $F$14:$F$89, "&lt;&gt;C", $G$14:$G$89, {"1","8W1"}, $G$14:$G$89, {"1";"8W1"}, $K$14:$K$89, "&lt;="&amp;$A130, $L$14:$L$89, "&gt;="&amp;$A131)), SUM(COUNTIFS($J$14:$J$89, C$106, $I$14:$I$89, "&gt; 0", $F$14:$F$89, "&lt;&gt;C", $G$14:$G$89, {"1","8W2"}, $G$14:$G$89, {"1";"8W2"}, $K$14:$K$89, "&lt;="&amp;$A130, $L$14:$L$89, "&gt;="&amp;$A131)), SUM(COUNTIFS($J$14:$J$89, C$106, $I$14:$I$89, "&gt; 0", $F$14:$F$89, "&lt;&gt;C", $G$14:$G$89, {"8W1","5W1"}, $G$14:$G$89, {"8W1";"5W1"}, $K$14:$K$89, "&lt;="&amp;$A130, $L$14:$L$89, "&gt;="&amp;$A131)), SUM(COUNTIFS($J$14:$J$89, C$106, $I$14:$I$89, "&gt; 0", $F$14:$F$89, "&lt;&gt;C", $G$14:$G$89, {"8W1","5W2"}, $G$14:$G$89, {"8W1";"5W2"}, $K$14:$K$89, "&lt;="&amp;$A130, $L$14:$L$89, "&gt;="&amp;$A131)), SUM(COUNTIFS($J$14:$J$89, C$106, $I$14:$I$89, "&gt; 0", $F$14:$F$89, "&lt;&gt;C", $G$14:$G$89, {"8W2","5W2"}, $G$14:$G$89, {"8W2";"5W2"}, $K$14:$K$89, "&lt;="&amp;$A130, $L$14:$L$89, "&gt;="&amp;$A131)), SUM(COUNTIFS($J$14:$J$89, C$106, $I$14:$I$89, "&gt; 0", $F$14:$F$89, "&lt;&gt;C", $G$14:$G$89, {"8W2","5W3"}, $G$14:$G$89, {"8W2";"5W3"}, $K$14:$K$89, "&lt;="&amp;$A130, $L$14:$L$89, "&gt;="&amp;$A131))))</f>
        <v>0</v>
      </c>
      <c r="D130" s="54">
        <f xml:space="preserve"> IF(COUNTIFS($J$14:$J$89, D$106, $I$14:$I$89, "&gt; 0", $F$14:$F$89, "&lt;&gt;C", $K$14:$K$89, "&lt;="&amp;$A130, $L$14:$L$89, "&gt;="&amp;$A131) &lt; 2, COUNTIFS($J$14:$J$89, D$106, $I$14:$I$89, "&gt; 0", $F$14:$F$89, "&lt;&gt;C", $K$14:$K$89, "&lt;="&amp;$A130, $L$14:$L$89, "&gt;="&amp;$A131), MAX(SUM(COUNTIFS($J$14:$J$89, D$106, $I$14:$I$89, "&gt; 0", $F$14:$F$89, "&lt;&gt;C", $G$14:$G$89, {"1"}, $G$14:$G$89, {"1"}, $K$14:$K$89, "&lt;="&amp;$A130, $L$14:$L$89, "&gt;="&amp;$A131)), SUM(COUNTIFS($J$14:$J$89, D$106, $I$14:$I$89, "&gt; 0", $F$14:$F$89, "&lt;&gt;C", $G$14:$G$89, {"1","5W1"}, $G$14:$G$89, {"1";"5W1"}, $K$14:$K$89, "&lt;="&amp;$A130, $L$14:$L$89, "&gt;="&amp;$A131)), SUM(COUNTIFS($J$14:$J$89, D$106, $I$14:$I$89, "&gt; 0", $F$14:$F$89, "&lt;&gt;C", $G$14:$G$89, {"1","5W2"}, $G$14:$G$89, {"1";"5W2"}, $K$14:$K$89, "&lt;="&amp;$A130, $L$14:$L$89, "&gt;="&amp;$A131)), SUM(COUNTIFS($J$14:$J$89, D$106, $I$14:$I$89, "&gt; 0", $F$14:$F$89, "&lt;&gt;C", $G$14:$G$89, {"1","5W3"}, $G$14:$G$89, {"1";"5W3"}, $K$14:$K$89, "&lt;="&amp;$A130, $L$14:$L$89, "&gt;="&amp;$A131)), SUM(COUNTIFS($J$14:$J$89, D$106, $I$14:$I$89, "&gt; 0", $F$14:$F$89, "&lt;&gt;C", $G$14:$G$89, {"1","8W1"}, $G$14:$G$89, {"1";"8W1"}, $K$14:$K$89, "&lt;="&amp;$A130, $L$14:$L$89, "&gt;="&amp;$A131)), SUM(COUNTIFS($J$14:$J$89, D$106, $I$14:$I$89, "&gt; 0", $F$14:$F$89, "&lt;&gt;C", $G$14:$G$89, {"1","8W2"}, $G$14:$G$89, {"1";"8W2"}, $K$14:$K$89, "&lt;="&amp;$A130, $L$14:$L$89, "&gt;="&amp;$A131)), SUM(COUNTIFS($J$14:$J$89, D$106, $I$14:$I$89, "&gt; 0", $F$14:$F$89, "&lt;&gt;C", $G$14:$G$89, {"8W1","5W1"}, $G$14:$G$89, {"8W1";"5W1"}, $K$14:$K$89, "&lt;="&amp;$A130, $L$14:$L$89, "&gt;="&amp;$A131)), SUM(COUNTIFS($J$14:$J$89, D$106, $I$14:$I$89, "&gt; 0", $F$14:$F$89, "&lt;&gt;C", $G$14:$G$89, {"8W1","5W2"}, $G$14:$G$89, {"8W1";"5W2"}, $K$14:$K$89, "&lt;="&amp;$A130, $L$14:$L$89, "&gt;="&amp;$A131)), SUM(COUNTIFS($J$14:$J$89, D$106, $I$14:$I$89, "&gt; 0", $F$14:$F$89, "&lt;&gt;C", $G$14:$G$89, {"8W2","5W2"}, $G$14:$G$89, {"8W2";"5W2"}, $K$14:$K$89, "&lt;="&amp;$A130, $L$14:$L$89, "&gt;="&amp;$A131)), SUM(COUNTIFS($J$14:$J$89, D$106, $I$14:$I$89, "&gt; 0", $F$14:$F$89, "&lt;&gt;C", $G$14:$G$89, {"8W2","5W3"}, $G$14:$G$89, {"8W2";"5W3"}, $K$14:$K$89, "&lt;="&amp;$A130, $L$14:$L$89, "&gt;="&amp;$A131))))</f>
        <v>1</v>
      </c>
      <c r="E130" s="54">
        <f xml:space="preserve"> IF(COUNTIFS($J$14:$J$89, E$106, $I$14:$I$89, "&gt; 0", $F$14:$F$89, "&lt;&gt;C", $K$14:$K$89, "&lt;="&amp;$A130, $L$14:$L$89, "&gt;="&amp;$A131) &lt; 2, COUNTIFS($J$14:$J$89, E$106, $I$14:$I$89, "&gt; 0", $F$14:$F$89, "&lt;&gt;C", $K$14:$K$89, "&lt;="&amp;$A130, $L$14:$L$89, "&gt;="&amp;$A131), MAX(SUM(COUNTIFS($J$14:$J$89, E$106, $I$14:$I$89, "&gt; 0", $F$14:$F$89, "&lt;&gt;C", $G$14:$G$89, {"1"}, $G$14:$G$89, {"1"}, $K$14:$K$89, "&lt;="&amp;$A130, $L$14:$L$89, "&gt;="&amp;$A131)), SUM(COUNTIFS($J$14:$J$89, E$106, $I$14:$I$89, "&gt; 0", $F$14:$F$89, "&lt;&gt;C", $G$14:$G$89, {"1","5W1"}, $G$14:$G$89, {"1";"5W1"}, $K$14:$K$89, "&lt;="&amp;$A130, $L$14:$L$89, "&gt;="&amp;$A131)), SUM(COUNTIFS($J$14:$J$89, E$106, $I$14:$I$89, "&gt; 0", $F$14:$F$89, "&lt;&gt;C", $G$14:$G$89, {"1","5W2"}, $G$14:$G$89, {"1";"5W2"}, $K$14:$K$89, "&lt;="&amp;$A130, $L$14:$L$89, "&gt;="&amp;$A131)), SUM(COUNTIFS($J$14:$J$89, E$106, $I$14:$I$89, "&gt; 0", $F$14:$F$89, "&lt;&gt;C", $G$14:$G$89, {"1","5W3"}, $G$14:$G$89, {"1";"5W3"}, $K$14:$K$89, "&lt;="&amp;$A130, $L$14:$L$89, "&gt;="&amp;$A131)), SUM(COUNTIFS($J$14:$J$89, E$106, $I$14:$I$89, "&gt; 0", $F$14:$F$89, "&lt;&gt;C", $G$14:$G$89, {"1","8W1"}, $G$14:$G$89, {"1";"8W1"}, $K$14:$K$89, "&lt;="&amp;$A130, $L$14:$L$89, "&gt;="&amp;$A131)), SUM(COUNTIFS($J$14:$J$89, E$106, $I$14:$I$89, "&gt; 0", $F$14:$F$89, "&lt;&gt;C", $G$14:$G$89, {"1","8W2"}, $G$14:$G$89, {"1";"8W2"}, $K$14:$K$89, "&lt;="&amp;$A130, $L$14:$L$89, "&gt;="&amp;$A131)), SUM(COUNTIFS($J$14:$J$89, E$106, $I$14:$I$89, "&gt; 0", $F$14:$F$89, "&lt;&gt;C", $G$14:$G$89, {"8W1","5W1"}, $G$14:$G$89, {"8W1";"5W1"}, $K$14:$K$89, "&lt;="&amp;$A130, $L$14:$L$89, "&gt;="&amp;$A131)), SUM(COUNTIFS($J$14:$J$89, E$106, $I$14:$I$89, "&gt; 0", $F$14:$F$89, "&lt;&gt;C", $G$14:$G$89, {"8W1","5W2"}, $G$14:$G$89, {"8W1";"5W2"}, $K$14:$K$89, "&lt;="&amp;$A130, $L$14:$L$89, "&gt;="&amp;$A131)), SUM(COUNTIFS($J$14:$J$89, E$106, $I$14:$I$89, "&gt; 0", $F$14:$F$89, "&lt;&gt;C", $G$14:$G$89, {"8W2","5W2"}, $G$14:$G$89, {"8W2";"5W2"}, $K$14:$K$89, "&lt;="&amp;$A130, $L$14:$L$89, "&gt;="&amp;$A131)), SUM(COUNTIFS($J$14:$J$89, E$106, $I$14:$I$89, "&gt; 0", $F$14:$F$89, "&lt;&gt;C", $G$14:$G$89, {"8W2","5W3"}, $G$14:$G$89, {"8W2";"5W3"}, $K$14:$K$89, "&lt;="&amp;$A130, $L$14:$L$89, "&gt;="&amp;$A131))))</f>
        <v>0</v>
      </c>
      <c r="F130" s="54">
        <f xml:space="preserve"> IF(COUNTIFS($J$14:$J$89, F$106, $I$14:$I$89, "&gt; 0", $F$14:$F$89, "&lt;&gt;C", $K$14:$K$89, "&lt;="&amp;$A130, $L$14:$L$89, "&gt;="&amp;$A131) &lt; 2, COUNTIFS($J$14:$J$89, F$106, $I$14:$I$89, "&gt; 0", $F$14:$F$89, "&lt;&gt;C", $K$14:$K$89, "&lt;="&amp;$A130, $L$14:$L$89, "&gt;="&amp;$A131), MAX(SUM(COUNTIFS($J$14:$J$89, F$106, $I$14:$I$89, "&gt; 0", $F$14:$F$89, "&lt;&gt;C", $G$14:$G$89, {"1"}, $G$14:$G$89, {"1"}, $K$14:$K$89, "&lt;="&amp;$A130, $L$14:$L$89, "&gt;="&amp;$A131)), SUM(COUNTIFS($J$14:$J$89, F$106, $I$14:$I$89, "&gt; 0", $F$14:$F$89, "&lt;&gt;C", $G$14:$G$89, {"1","5W1"}, $G$14:$G$89, {"1";"5W1"}, $K$14:$K$89, "&lt;="&amp;$A130, $L$14:$L$89, "&gt;="&amp;$A131)), SUM(COUNTIFS($J$14:$J$89, F$106, $I$14:$I$89, "&gt; 0", $F$14:$F$89, "&lt;&gt;C", $G$14:$G$89, {"1","5W2"}, $G$14:$G$89, {"1";"5W2"}, $K$14:$K$89, "&lt;="&amp;$A130, $L$14:$L$89, "&gt;="&amp;$A131)), SUM(COUNTIFS($J$14:$J$89, F$106, $I$14:$I$89, "&gt; 0", $F$14:$F$89, "&lt;&gt;C", $G$14:$G$89, {"1","5W3"}, $G$14:$G$89, {"1";"5W3"}, $K$14:$K$89, "&lt;="&amp;$A130, $L$14:$L$89, "&gt;="&amp;$A131)), SUM(COUNTIFS($J$14:$J$89, F$106, $I$14:$I$89, "&gt; 0", $F$14:$F$89, "&lt;&gt;C", $G$14:$G$89, {"1","8W1"}, $G$14:$G$89, {"1";"8W1"}, $K$14:$K$89, "&lt;="&amp;$A130, $L$14:$L$89, "&gt;="&amp;$A131)), SUM(COUNTIFS($J$14:$J$89, F$106, $I$14:$I$89, "&gt; 0", $F$14:$F$89, "&lt;&gt;C", $G$14:$G$89, {"1","8W2"}, $G$14:$G$89, {"1";"8W2"}, $K$14:$K$89, "&lt;="&amp;$A130, $L$14:$L$89, "&gt;="&amp;$A131)), SUM(COUNTIFS($J$14:$J$89, F$106, $I$14:$I$89, "&gt; 0", $F$14:$F$89, "&lt;&gt;C", $G$14:$G$89, {"8W1","5W1"}, $G$14:$G$89, {"8W1";"5W1"}, $K$14:$K$89, "&lt;="&amp;$A130, $L$14:$L$89, "&gt;="&amp;$A131)), SUM(COUNTIFS($J$14:$J$89, F$106, $I$14:$I$89, "&gt; 0", $F$14:$F$89, "&lt;&gt;C", $G$14:$G$89, {"8W1","5W2"}, $G$14:$G$89, {"8W1";"5W2"}, $K$14:$K$89, "&lt;="&amp;$A130, $L$14:$L$89, "&gt;="&amp;$A131)), SUM(COUNTIFS($J$14:$J$89, F$106, $I$14:$I$89, "&gt; 0", $F$14:$F$89, "&lt;&gt;C", $G$14:$G$89, {"8W2","5W2"}, $G$14:$G$89, {"8W2";"5W2"}, $K$14:$K$89, "&lt;="&amp;$A130, $L$14:$L$89, "&gt;="&amp;$A131)), SUM(COUNTIFS($J$14:$J$89, F$106, $I$14:$I$89, "&gt; 0", $F$14:$F$89, "&lt;&gt;C", $G$14:$G$89, {"8W2","5W3"}, $G$14:$G$89, {"8W2";"5W3"}, $K$14:$K$89, "&lt;="&amp;$A130, $L$14:$L$89, "&gt;="&amp;$A131))))</f>
        <v>1</v>
      </c>
      <c r="G130" s="54">
        <f xml:space="preserve"> IF(COUNTIFS($J$14:$J$89, G$106, $I$14:$I$89, "&gt; 0", $F$14:$F$89, "&lt;&gt;C", $K$14:$K$89, "&lt;="&amp;$A130, $L$14:$L$89, "&gt;="&amp;$A131) &lt; 2, COUNTIFS($J$14:$J$89, G$106, $I$14:$I$89, "&gt; 0", $F$14:$F$89, "&lt;&gt;C", $K$14:$K$89, "&lt;="&amp;$A130, $L$14:$L$89, "&gt;="&amp;$A131), MAX(SUM(COUNTIFS($J$14:$J$89, G$106, $I$14:$I$89, "&gt; 0", $F$14:$F$89, "&lt;&gt;C", $G$14:$G$89, {"1"}, $G$14:$G$89, {"1"}, $K$14:$K$89, "&lt;="&amp;$A130, $L$14:$L$89, "&gt;="&amp;$A131)), SUM(COUNTIFS($J$14:$J$89, G$106, $I$14:$I$89, "&gt; 0", $F$14:$F$89, "&lt;&gt;C", $G$14:$G$89, {"1","5W1"}, $G$14:$G$89, {"1";"5W1"}, $K$14:$K$89, "&lt;="&amp;$A130, $L$14:$L$89, "&gt;="&amp;$A131)), SUM(COUNTIFS($J$14:$J$89, G$106, $I$14:$I$89, "&gt; 0", $F$14:$F$89, "&lt;&gt;C", $G$14:$G$89, {"1","5W2"}, $G$14:$G$89, {"1";"5W2"}, $K$14:$K$89, "&lt;="&amp;$A130, $L$14:$L$89, "&gt;="&amp;$A131)), SUM(COUNTIFS($J$14:$J$89, G$106, $I$14:$I$89, "&gt; 0", $F$14:$F$89, "&lt;&gt;C", $G$14:$G$89, {"1","5W3"}, $G$14:$G$89, {"1";"5W3"}, $K$14:$K$89, "&lt;="&amp;$A130, $L$14:$L$89, "&gt;="&amp;$A131)), SUM(COUNTIFS($J$14:$J$89, G$106, $I$14:$I$89, "&gt; 0", $F$14:$F$89, "&lt;&gt;C", $G$14:$G$89, {"1","8W1"}, $G$14:$G$89, {"1";"8W1"}, $K$14:$K$89, "&lt;="&amp;$A130, $L$14:$L$89, "&gt;="&amp;$A131)), SUM(COUNTIFS($J$14:$J$89, G$106, $I$14:$I$89, "&gt; 0", $F$14:$F$89, "&lt;&gt;C", $G$14:$G$89, {"1","8W2"}, $G$14:$G$89, {"1";"8W2"}, $K$14:$K$89, "&lt;="&amp;$A130, $L$14:$L$89, "&gt;="&amp;$A131)), SUM(COUNTIFS($J$14:$J$89, G$106, $I$14:$I$89, "&gt; 0", $F$14:$F$89, "&lt;&gt;C", $G$14:$G$89, {"8W1","5W1"}, $G$14:$G$89, {"8W1";"5W1"}, $K$14:$K$89, "&lt;="&amp;$A130, $L$14:$L$89, "&gt;="&amp;$A131)), SUM(COUNTIFS($J$14:$J$89, G$106, $I$14:$I$89, "&gt; 0", $F$14:$F$89, "&lt;&gt;C", $G$14:$G$89, {"8W1","5W2"}, $G$14:$G$89, {"8W1";"5W2"}, $K$14:$K$89, "&lt;="&amp;$A130, $L$14:$L$89, "&gt;="&amp;$A131)), SUM(COUNTIFS($J$14:$J$89, G$106, $I$14:$I$89, "&gt; 0", $F$14:$F$89, "&lt;&gt;C", $G$14:$G$89, {"8W2","5W2"}, $G$14:$G$89, {"8W2";"5W2"}, $K$14:$K$89, "&lt;="&amp;$A130, $L$14:$L$89, "&gt;="&amp;$A131)), SUM(COUNTIFS($J$14:$J$89, G$106, $I$14:$I$89, "&gt; 0", $F$14:$F$89, "&lt;&gt;C", $G$14:$G$89, {"8W2","5W3"}, $G$14:$G$89, {"8W2";"5W3"}, $K$14:$K$89, "&lt;="&amp;$A130, $L$14:$L$89, "&gt;="&amp;$A131))))</f>
        <v>0</v>
      </c>
      <c r="H130" s="54">
        <f xml:space="preserve"> IF(COUNTIFS($J$14:$J$89, H$106, $I$14:$I$89, "&gt; 0", $F$14:$F$89, "&lt;&gt;C", $K$14:$K$89, "&lt;="&amp;$A130, $L$14:$L$89, "&gt;="&amp;$A131) &lt; 2, COUNTIFS($J$14:$J$89, H$106, $I$14:$I$89, "&gt; 0", $F$14:$F$89, "&lt;&gt;C", $K$14:$K$89, "&lt;="&amp;$A130, $L$14:$L$89, "&gt;="&amp;$A131), MAX(SUM(COUNTIFS($J$14:$J$89, H$106, $I$14:$I$89, "&gt; 0", $F$14:$F$89, "&lt;&gt;C", $G$14:$G$89, {"1"}, $G$14:$G$89, {"1"}, $K$14:$K$89, "&lt;="&amp;$A130, $L$14:$L$89, "&gt;="&amp;$A131)), SUM(COUNTIFS($J$14:$J$89, H$106, $I$14:$I$89, "&gt; 0", $F$14:$F$89, "&lt;&gt;C", $G$14:$G$89, {"1","5W1"}, $G$14:$G$89, {"1";"5W1"}, $K$14:$K$89, "&lt;="&amp;$A130, $L$14:$L$89, "&gt;="&amp;$A131)), SUM(COUNTIFS($J$14:$J$89, H$106, $I$14:$I$89, "&gt; 0", $F$14:$F$89, "&lt;&gt;C", $G$14:$G$89, {"1","5W2"}, $G$14:$G$89, {"1";"5W2"}, $K$14:$K$89, "&lt;="&amp;$A130, $L$14:$L$89, "&gt;="&amp;$A131)), SUM(COUNTIFS($J$14:$J$89, H$106, $I$14:$I$89, "&gt; 0", $F$14:$F$89, "&lt;&gt;C", $G$14:$G$89, {"1","5W3"}, $G$14:$G$89, {"1";"5W3"}, $K$14:$K$89, "&lt;="&amp;$A130, $L$14:$L$89, "&gt;="&amp;$A131)), SUM(COUNTIFS($J$14:$J$89, H$106, $I$14:$I$89, "&gt; 0", $F$14:$F$89, "&lt;&gt;C", $G$14:$G$89, {"1","8W1"}, $G$14:$G$89, {"1";"8W1"}, $K$14:$K$89, "&lt;="&amp;$A130, $L$14:$L$89, "&gt;="&amp;$A131)), SUM(COUNTIFS($J$14:$J$89, H$106, $I$14:$I$89, "&gt; 0", $F$14:$F$89, "&lt;&gt;C", $G$14:$G$89, {"1","8W2"}, $G$14:$G$89, {"1";"8W2"}, $K$14:$K$89, "&lt;="&amp;$A130, $L$14:$L$89, "&gt;="&amp;$A131)), SUM(COUNTIFS($J$14:$J$89, H$106, $I$14:$I$89, "&gt; 0", $F$14:$F$89, "&lt;&gt;C", $G$14:$G$89, {"8W1","5W1"}, $G$14:$G$89, {"8W1";"5W1"}, $K$14:$K$89, "&lt;="&amp;$A130, $L$14:$L$89, "&gt;="&amp;$A131)), SUM(COUNTIFS($J$14:$J$89, H$106, $I$14:$I$89, "&gt; 0", $F$14:$F$89, "&lt;&gt;C", $G$14:$G$89, {"8W1","5W2"}, $G$14:$G$89, {"8W1";"5W2"}, $K$14:$K$89, "&lt;="&amp;$A130, $L$14:$L$89, "&gt;="&amp;$A131)), SUM(COUNTIFS($J$14:$J$89, H$106, $I$14:$I$89, "&gt; 0", $F$14:$F$89, "&lt;&gt;C", $G$14:$G$89, {"8W2","5W2"}, $G$14:$G$89, {"8W2";"5W2"}, $K$14:$K$89, "&lt;="&amp;$A130, $L$14:$L$89, "&gt;="&amp;$A131)), SUM(COUNTIFS($J$14:$J$89, H$106, $I$14:$I$89, "&gt; 0", $F$14:$F$89, "&lt;&gt;C", $G$14:$G$89, {"8W2","5W3"}, $G$14:$G$89, {"8W2";"5W3"}, $K$14:$K$89, "&lt;="&amp;$A130, $L$14:$L$89, "&gt;="&amp;$A131))))</f>
        <v>1</v>
      </c>
      <c r="P130"/>
    </row>
    <row r="131" spans="1:16" ht="15" x14ac:dyDescent="0.25">
      <c r="A131" s="152">
        <f t="shared" si="7"/>
        <v>0.56250000000000011</v>
      </c>
      <c r="B131" s="202" t="str">
        <f t="shared" si="4"/>
        <v>1:30 PM-1:45 PM</v>
      </c>
      <c r="C131" s="54">
        <f xml:space="preserve"> IF(COUNTIFS($J$14:$J$89, C$106, $I$14:$I$89, "&gt; 0", $F$14:$F$89, "&lt;&gt;C", $K$14:$K$89, "&lt;="&amp;$A131, $L$14:$L$89, "&gt;="&amp;$A132) &lt; 2, COUNTIFS($J$14:$J$89, C$106, $I$14:$I$89, "&gt; 0", $F$14:$F$89, "&lt;&gt;C", $K$14:$K$89, "&lt;="&amp;$A131, $L$14:$L$89, "&gt;="&amp;$A132), MAX(SUM(COUNTIFS($J$14:$J$89, C$106, $I$14:$I$89, "&gt; 0", $F$14:$F$89, "&lt;&gt;C", $G$14:$G$89, {"1"}, $G$14:$G$89, {"1"}, $K$14:$K$89, "&lt;="&amp;$A131, $L$14:$L$89, "&gt;="&amp;$A132)), SUM(COUNTIFS($J$14:$J$89, C$106, $I$14:$I$89, "&gt; 0", $F$14:$F$89, "&lt;&gt;C", $G$14:$G$89, {"1","5W1"}, $G$14:$G$89, {"1";"5W1"}, $K$14:$K$89, "&lt;="&amp;$A131, $L$14:$L$89, "&gt;="&amp;$A132)), SUM(COUNTIFS($J$14:$J$89, C$106, $I$14:$I$89, "&gt; 0", $F$14:$F$89, "&lt;&gt;C", $G$14:$G$89, {"1","5W2"}, $G$14:$G$89, {"1";"5W2"}, $K$14:$K$89, "&lt;="&amp;$A131, $L$14:$L$89, "&gt;="&amp;$A132)), SUM(COUNTIFS($J$14:$J$89, C$106, $I$14:$I$89, "&gt; 0", $F$14:$F$89, "&lt;&gt;C", $G$14:$G$89, {"1","5W3"}, $G$14:$G$89, {"1";"5W3"}, $K$14:$K$89, "&lt;="&amp;$A131, $L$14:$L$89, "&gt;="&amp;$A132)), SUM(COUNTIFS($J$14:$J$89, C$106, $I$14:$I$89, "&gt; 0", $F$14:$F$89, "&lt;&gt;C", $G$14:$G$89, {"1","8W1"}, $G$14:$G$89, {"1";"8W1"}, $K$14:$K$89, "&lt;="&amp;$A131, $L$14:$L$89, "&gt;="&amp;$A132)), SUM(COUNTIFS($J$14:$J$89, C$106, $I$14:$I$89, "&gt; 0", $F$14:$F$89, "&lt;&gt;C", $G$14:$G$89, {"1","8W2"}, $G$14:$G$89, {"1";"8W2"}, $K$14:$K$89, "&lt;="&amp;$A131, $L$14:$L$89, "&gt;="&amp;$A132)), SUM(COUNTIFS($J$14:$J$89, C$106, $I$14:$I$89, "&gt; 0", $F$14:$F$89, "&lt;&gt;C", $G$14:$G$89, {"8W1","5W1"}, $G$14:$G$89, {"8W1";"5W1"}, $K$14:$K$89, "&lt;="&amp;$A131, $L$14:$L$89, "&gt;="&amp;$A132)), SUM(COUNTIFS($J$14:$J$89, C$106, $I$14:$I$89, "&gt; 0", $F$14:$F$89, "&lt;&gt;C", $G$14:$G$89, {"8W1","5W2"}, $G$14:$G$89, {"8W1";"5W2"}, $K$14:$K$89, "&lt;="&amp;$A131, $L$14:$L$89, "&gt;="&amp;$A132)), SUM(COUNTIFS($J$14:$J$89, C$106, $I$14:$I$89, "&gt; 0", $F$14:$F$89, "&lt;&gt;C", $G$14:$G$89, {"8W2","5W2"}, $G$14:$G$89, {"8W2";"5W2"}, $K$14:$K$89, "&lt;="&amp;$A131, $L$14:$L$89, "&gt;="&amp;$A132)), SUM(COUNTIFS($J$14:$J$89, C$106, $I$14:$I$89, "&gt; 0", $F$14:$F$89, "&lt;&gt;C", $G$14:$G$89, {"8W2","5W3"}, $G$14:$G$89, {"8W2";"5W3"}, $K$14:$K$89, "&lt;="&amp;$A131, $L$14:$L$89, "&gt;="&amp;$A132))))</f>
        <v>0</v>
      </c>
      <c r="D131" s="54">
        <f xml:space="preserve"> IF(COUNTIFS($J$14:$J$89, D$106, $I$14:$I$89, "&gt; 0", $F$14:$F$89, "&lt;&gt;C", $K$14:$K$89, "&lt;="&amp;$A131, $L$14:$L$89, "&gt;="&amp;$A132) &lt; 2, COUNTIFS($J$14:$J$89, D$106, $I$14:$I$89, "&gt; 0", $F$14:$F$89, "&lt;&gt;C", $K$14:$K$89, "&lt;="&amp;$A131, $L$14:$L$89, "&gt;="&amp;$A132), MAX(SUM(COUNTIFS($J$14:$J$89, D$106, $I$14:$I$89, "&gt; 0", $F$14:$F$89, "&lt;&gt;C", $G$14:$G$89, {"1"}, $G$14:$G$89, {"1"}, $K$14:$K$89, "&lt;="&amp;$A131, $L$14:$L$89, "&gt;="&amp;$A132)), SUM(COUNTIFS($J$14:$J$89, D$106, $I$14:$I$89, "&gt; 0", $F$14:$F$89, "&lt;&gt;C", $G$14:$G$89, {"1","5W1"}, $G$14:$G$89, {"1";"5W1"}, $K$14:$K$89, "&lt;="&amp;$A131, $L$14:$L$89, "&gt;="&amp;$A132)), SUM(COUNTIFS($J$14:$J$89, D$106, $I$14:$I$89, "&gt; 0", $F$14:$F$89, "&lt;&gt;C", $G$14:$G$89, {"1","5W2"}, $G$14:$G$89, {"1";"5W2"}, $K$14:$K$89, "&lt;="&amp;$A131, $L$14:$L$89, "&gt;="&amp;$A132)), SUM(COUNTIFS($J$14:$J$89, D$106, $I$14:$I$89, "&gt; 0", $F$14:$F$89, "&lt;&gt;C", $G$14:$G$89, {"1","5W3"}, $G$14:$G$89, {"1";"5W3"}, $K$14:$K$89, "&lt;="&amp;$A131, $L$14:$L$89, "&gt;="&amp;$A132)), SUM(COUNTIFS($J$14:$J$89, D$106, $I$14:$I$89, "&gt; 0", $F$14:$F$89, "&lt;&gt;C", $G$14:$G$89, {"1","8W1"}, $G$14:$G$89, {"1";"8W1"}, $K$14:$K$89, "&lt;="&amp;$A131, $L$14:$L$89, "&gt;="&amp;$A132)), SUM(COUNTIFS($J$14:$J$89, D$106, $I$14:$I$89, "&gt; 0", $F$14:$F$89, "&lt;&gt;C", $G$14:$G$89, {"1","8W2"}, $G$14:$G$89, {"1";"8W2"}, $K$14:$K$89, "&lt;="&amp;$A131, $L$14:$L$89, "&gt;="&amp;$A132)), SUM(COUNTIFS($J$14:$J$89, D$106, $I$14:$I$89, "&gt; 0", $F$14:$F$89, "&lt;&gt;C", $G$14:$G$89, {"8W1","5W1"}, $G$14:$G$89, {"8W1";"5W1"}, $K$14:$K$89, "&lt;="&amp;$A131, $L$14:$L$89, "&gt;="&amp;$A132)), SUM(COUNTIFS($J$14:$J$89, D$106, $I$14:$I$89, "&gt; 0", $F$14:$F$89, "&lt;&gt;C", $G$14:$G$89, {"8W1","5W2"}, $G$14:$G$89, {"8W1";"5W2"}, $K$14:$K$89, "&lt;="&amp;$A131, $L$14:$L$89, "&gt;="&amp;$A132)), SUM(COUNTIFS($J$14:$J$89, D$106, $I$14:$I$89, "&gt; 0", $F$14:$F$89, "&lt;&gt;C", $G$14:$G$89, {"8W2","5W2"}, $G$14:$G$89, {"8W2";"5W2"}, $K$14:$K$89, "&lt;="&amp;$A131, $L$14:$L$89, "&gt;="&amp;$A132)), SUM(COUNTIFS($J$14:$J$89, D$106, $I$14:$I$89, "&gt; 0", $F$14:$F$89, "&lt;&gt;C", $G$14:$G$89, {"8W2","5W3"}, $G$14:$G$89, {"8W2";"5W3"}, $K$14:$K$89, "&lt;="&amp;$A131, $L$14:$L$89, "&gt;="&amp;$A132))))</f>
        <v>1</v>
      </c>
      <c r="E131" s="54">
        <f xml:space="preserve"> IF(COUNTIFS($J$14:$J$89, E$106, $I$14:$I$89, "&gt; 0", $F$14:$F$89, "&lt;&gt;C", $K$14:$K$89, "&lt;="&amp;$A131, $L$14:$L$89, "&gt;="&amp;$A132) &lt; 2, COUNTIFS($J$14:$J$89, E$106, $I$14:$I$89, "&gt; 0", $F$14:$F$89, "&lt;&gt;C", $K$14:$K$89, "&lt;="&amp;$A131, $L$14:$L$89, "&gt;="&amp;$A132), MAX(SUM(COUNTIFS($J$14:$J$89, E$106, $I$14:$I$89, "&gt; 0", $F$14:$F$89, "&lt;&gt;C", $G$14:$G$89, {"1"}, $G$14:$G$89, {"1"}, $K$14:$K$89, "&lt;="&amp;$A131, $L$14:$L$89, "&gt;="&amp;$A132)), SUM(COUNTIFS($J$14:$J$89, E$106, $I$14:$I$89, "&gt; 0", $F$14:$F$89, "&lt;&gt;C", $G$14:$G$89, {"1","5W1"}, $G$14:$G$89, {"1";"5W1"}, $K$14:$K$89, "&lt;="&amp;$A131, $L$14:$L$89, "&gt;="&amp;$A132)), SUM(COUNTIFS($J$14:$J$89, E$106, $I$14:$I$89, "&gt; 0", $F$14:$F$89, "&lt;&gt;C", $G$14:$G$89, {"1","5W2"}, $G$14:$G$89, {"1";"5W2"}, $K$14:$K$89, "&lt;="&amp;$A131, $L$14:$L$89, "&gt;="&amp;$A132)), SUM(COUNTIFS($J$14:$J$89, E$106, $I$14:$I$89, "&gt; 0", $F$14:$F$89, "&lt;&gt;C", $G$14:$G$89, {"1","5W3"}, $G$14:$G$89, {"1";"5W3"}, $K$14:$K$89, "&lt;="&amp;$A131, $L$14:$L$89, "&gt;="&amp;$A132)), SUM(COUNTIFS($J$14:$J$89, E$106, $I$14:$I$89, "&gt; 0", $F$14:$F$89, "&lt;&gt;C", $G$14:$G$89, {"1","8W1"}, $G$14:$G$89, {"1";"8W1"}, $K$14:$K$89, "&lt;="&amp;$A131, $L$14:$L$89, "&gt;="&amp;$A132)), SUM(COUNTIFS($J$14:$J$89, E$106, $I$14:$I$89, "&gt; 0", $F$14:$F$89, "&lt;&gt;C", $G$14:$G$89, {"1","8W2"}, $G$14:$G$89, {"1";"8W2"}, $K$14:$K$89, "&lt;="&amp;$A131, $L$14:$L$89, "&gt;="&amp;$A132)), SUM(COUNTIFS($J$14:$J$89, E$106, $I$14:$I$89, "&gt; 0", $F$14:$F$89, "&lt;&gt;C", $G$14:$G$89, {"8W1","5W1"}, $G$14:$G$89, {"8W1";"5W1"}, $K$14:$K$89, "&lt;="&amp;$A131, $L$14:$L$89, "&gt;="&amp;$A132)), SUM(COUNTIFS($J$14:$J$89, E$106, $I$14:$I$89, "&gt; 0", $F$14:$F$89, "&lt;&gt;C", $G$14:$G$89, {"8W1","5W2"}, $G$14:$G$89, {"8W1";"5W2"}, $K$14:$K$89, "&lt;="&amp;$A131, $L$14:$L$89, "&gt;="&amp;$A132)), SUM(COUNTIFS($J$14:$J$89, E$106, $I$14:$I$89, "&gt; 0", $F$14:$F$89, "&lt;&gt;C", $G$14:$G$89, {"8W2","5W2"}, $G$14:$G$89, {"8W2";"5W2"}, $K$14:$K$89, "&lt;="&amp;$A131, $L$14:$L$89, "&gt;="&amp;$A132)), SUM(COUNTIFS($J$14:$J$89, E$106, $I$14:$I$89, "&gt; 0", $F$14:$F$89, "&lt;&gt;C", $G$14:$G$89, {"8W2","5W3"}, $G$14:$G$89, {"8W2";"5W3"}, $K$14:$K$89, "&lt;="&amp;$A131, $L$14:$L$89, "&gt;="&amp;$A132))))</f>
        <v>0</v>
      </c>
      <c r="F131" s="54">
        <f xml:space="preserve"> IF(COUNTIFS($J$14:$J$89, F$106, $I$14:$I$89, "&gt; 0", $F$14:$F$89, "&lt;&gt;C", $K$14:$K$89, "&lt;="&amp;$A131, $L$14:$L$89, "&gt;="&amp;$A132) &lt; 2, COUNTIFS($J$14:$J$89, F$106, $I$14:$I$89, "&gt; 0", $F$14:$F$89, "&lt;&gt;C", $K$14:$K$89, "&lt;="&amp;$A131, $L$14:$L$89, "&gt;="&amp;$A132), MAX(SUM(COUNTIFS($J$14:$J$89, F$106, $I$14:$I$89, "&gt; 0", $F$14:$F$89, "&lt;&gt;C", $G$14:$G$89, {"1"}, $G$14:$G$89, {"1"}, $K$14:$K$89, "&lt;="&amp;$A131, $L$14:$L$89, "&gt;="&amp;$A132)), SUM(COUNTIFS($J$14:$J$89, F$106, $I$14:$I$89, "&gt; 0", $F$14:$F$89, "&lt;&gt;C", $G$14:$G$89, {"1","5W1"}, $G$14:$G$89, {"1";"5W1"}, $K$14:$K$89, "&lt;="&amp;$A131, $L$14:$L$89, "&gt;="&amp;$A132)), SUM(COUNTIFS($J$14:$J$89, F$106, $I$14:$I$89, "&gt; 0", $F$14:$F$89, "&lt;&gt;C", $G$14:$G$89, {"1","5W2"}, $G$14:$G$89, {"1";"5W2"}, $K$14:$K$89, "&lt;="&amp;$A131, $L$14:$L$89, "&gt;="&amp;$A132)), SUM(COUNTIFS($J$14:$J$89, F$106, $I$14:$I$89, "&gt; 0", $F$14:$F$89, "&lt;&gt;C", $G$14:$G$89, {"1","5W3"}, $G$14:$G$89, {"1";"5W3"}, $K$14:$K$89, "&lt;="&amp;$A131, $L$14:$L$89, "&gt;="&amp;$A132)), SUM(COUNTIFS($J$14:$J$89, F$106, $I$14:$I$89, "&gt; 0", $F$14:$F$89, "&lt;&gt;C", $G$14:$G$89, {"1","8W1"}, $G$14:$G$89, {"1";"8W1"}, $K$14:$K$89, "&lt;="&amp;$A131, $L$14:$L$89, "&gt;="&amp;$A132)), SUM(COUNTIFS($J$14:$J$89, F$106, $I$14:$I$89, "&gt; 0", $F$14:$F$89, "&lt;&gt;C", $G$14:$G$89, {"1","8W2"}, $G$14:$G$89, {"1";"8W2"}, $K$14:$K$89, "&lt;="&amp;$A131, $L$14:$L$89, "&gt;="&amp;$A132)), SUM(COUNTIFS($J$14:$J$89, F$106, $I$14:$I$89, "&gt; 0", $F$14:$F$89, "&lt;&gt;C", $G$14:$G$89, {"8W1","5W1"}, $G$14:$G$89, {"8W1";"5W1"}, $K$14:$K$89, "&lt;="&amp;$A131, $L$14:$L$89, "&gt;="&amp;$A132)), SUM(COUNTIFS($J$14:$J$89, F$106, $I$14:$I$89, "&gt; 0", $F$14:$F$89, "&lt;&gt;C", $G$14:$G$89, {"8W1","5W2"}, $G$14:$G$89, {"8W1";"5W2"}, $K$14:$K$89, "&lt;="&amp;$A131, $L$14:$L$89, "&gt;="&amp;$A132)), SUM(COUNTIFS($J$14:$J$89, F$106, $I$14:$I$89, "&gt; 0", $F$14:$F$89, "&lt;&gt;C", $G$14:$G$89, {"8W2","5W2"}, $G$14:$G$89, {"8W2";"5W2"}, $K$14:$K$89, "&lt;="&amp;$A131, $L$14:$L$89, "&gt;="&amp;$A132)), SUM(COUNTIFS($J$14:$J$89, F$106, $I$14:$I$89, "&gt; 0", $F$14:$F$89, "&lt;&gt;C", $G$14:$G$89, {"8W2","5W3"}, $G$14:$G$89, {"8W2";"5W3"}, $K$14:$K$89, "&lt;="&amp;$A131, $L$14:$L$89, "&gt;="&amp;$A132))))</f>
        <v>1</v>
      </c>
      <c r="G131" s="54">
        <f xml:space="preserve"> IF(COUNTIFS($J$14:$J$89, G$106, $I$14:$I$89, "&gt; 0", $F$14:$F$89, "&lt;&gt;C", $K$14:$K$89, "&lt;="&amp;$A131, $L$14:$L$89, "&gt;="&amp;$A132) &lt; 2, COUNTIFS($J$14:$J$89, G$106, $I$14:$I$89, "&gt; 0", $F$14:$F$89, "&lt;&gt;C", $K$14:$K$89, "&lt;="&amp;$A131, $L$14:$L$89, "&gt;="&amp;$A132), MAX(SUM(COUNTIFS($J$14:$J$89, G$106, $I$14:$I$89, "&gt; 0", $F$14:$F$89, "&lt;&gt;C", $G$14:$G$89, {"1"}, $G$14:$G$89, {"1"}, $K$14:$K$89, "&lt;="&amp;$A131, $L$14:$L$89, "&gt;="&amp;$A132)), SUM(COUNTIFS($J$14:$J$89, G$106, $I$14:$I$89, "&gt; 0", $F$14:$F$89, "&lt;&gt;C", $G$14:$G$89, {"1","5W1"}, $G$14:$G$89, {"1";"5W1"}, $K$14:$K$89, "&lt;="&amp;$A131, $L$14:$L$89, "&gt;="&amp;$A132)), SUM(COUNTIFS($J$14:$J$89, G$106, $I$14:$I$89, "&gt; 0", $F$14:$F$89, "&lt;&gt;C", $G$14:$G$89, {"1","5W2"}, $G$14:$G$89, {"1";"5W2"}, $K$14:$K$89, "&lt;="&amp;$A131, $L$14:$L$89, "&gt;="&amp;$A132)), SUM(COUNTIFS($J$14:$J$89, G$106, $I$14:$I$89, "&gt; 0", $F$14:$F$89, "&lt;&gt;C", $G$14:$G$89, {"1","5W3"}, $G$14:$G$89, {"1";"5W3"}, $K$14:$K$89, "&lt;="&amp;$A131, $L$14:$L$89, "&gt;="&amp;$A132)), SUM(COUNTIFS($J$14:$J$89, G$106, $I$14:$I$89, "&gt; 0", $F$14:$F$89, "&lt;&gt;C", $G$14:$G$89, {"1","8W1"}, $G$14:$G$89, {"1";"8W1"}, $K$14:$K$89, "&lt;="&amp;$A131, $L$14:$L$89, "&gt;="&amp;$A132)), SUM(COUNTIFS($J$14:$J$89, G$106, $I$14:$I$89, "&gt; 0", $F$14:$F$89, "&lt;&gt;C", $G$14:$G$89, {"1","8W2"}, $G$14:$G$89, {"1";"8W2"}, $K$14:$K$89, "&lt;="&amp;$A131, $L$14:$L$89, "&gt;="&amp;$A132)), SUM(COUNTIFS($J$14:$J$89, G$106, $I$14:$I$89, "&gt; 0", $F$14:$F$89, "&lt;&gt;C", $G$14:$G$89, {"8W1","5W1"}, $G$14:$G$89, {"8W1";"5W1"}, $K$14:$K$89, "&lt;="&amp;$A131, $L$14:$L$89, "&gt;="&amp;$A132)), SUM(COUNTIFS($J$14:$J$89, G$106, $I$14:$I$89, "&gt; 0", $F$14:$F$89, "&lt;&gt;C", $G$14:$G$89, {"8W1","5W2"}, $G$14:$G$89, {"8W1";"5W2"}, $K$14:$K$89, "&lt;="&amp;$A131, $L$14:$L$89, "&gt;="&amp;$A132)), SUM(COUNTIFS($J$14:$J$89, G$106, $I$14:$I$89, "&gt; 0", $F$14:$F$89, "&lt;&gt;C", $G$14:$G$89, {"8W2","5W2"}, $G$14:$G$89, {"8W2";"5W2"}, $K$14:$K$89, "&lt;="&amp;$A131, $L$14:$L$89, "&gt;="&amp;$A132)), SUM(COUNTIFS($J$14:$J$89, G$106, $I$14:$I$89, "&gt; 0", $F$14:$F$89, "&lt;&gt;C", $G$14:$G$89, {"8W2","5W3"}, $G$14:$G$89, {"8W2";"5W3"}, $K$14:$K$89, "&lt;="&amp;$A131, $L$14:$L$89, "&gt;="&amp;$A132))))</f>
        <v>0</v>
      </c>
      <c r="H131" s="54">
        <f xml:space="preserve"> IF(COUNTIFS($J$14:$J$89, H$106, $I$14:$I$89, "&gt; 0", $F$14:$F$89, "&lt;&gt;C", $K$14:$K$89, "&lt;="&amp;$A131, $L$14:$L$89, "&gt;="&amp;$A132) &lt; 2, COUNTIFS($J$14:$J$89, H$106, $I$14:$I$89, "&gt; 0", $F$14:$F$89, "&lt;&gt;C", $K$14:$K$89, "&lt;="&amp;$A131, $L$14:$L$89, "&gt;="&amp;$A132), MAX(SUM(COUNTIFS($J$14:$J$89, H$106, $I$14:$I$89, "&gt; 0", $F$14:$F$89, "&lt;&gt;C", $G$14:$G$89, {"1"}, $G$14:$G$89, {"1"}, $K$14:$K$89, "&lt;="&amp;$A131, $L$14:$L$89, "&gt;="&amp;$A132)), SUM(COUNTIFS($J$14:$J$89, H$106, $I$14:$I$89, "&gt; 0", $F$14:$F$89, "&lt;&gt;C", $G$14:$G$89, {"1","5W1"}, $G$14:$G$89, {"1";"5W1"}, $K$14:$K$89, "&lt;="&amp;$A131, $L$14:$L$89, "&gt;="&amp;$A132)), SUM(COUNTIFS($J$14:$J$89, H$106, $I$14:$I$89, "&gt; 0", $F$14:$F$89, "&lt;&gt;C", $G$14:$G$89, {"1","5W2"}, $G$14:$G$89, {"1";"5W2"}, $K$14:$K$89, "&lt;="&amp;$A131, $L$14:$L$89, "&gt;="&amp;$A132)), SUM(COUNTIFS($J$14:$J$89, H$106, $I$14:$I$89, "&gt; 0", $F$14:$F$89, "&lt;&gt;C", $G$14:$G$89, {"1","5W3"}, $G$14:$G$89, {"1";"5W3"}, $K$14:$K$89, "&lt;="&amp;$A131, $L$14:$L$89, "&gt;="&amp;$A132)), SUM(COUNTIFS($J$14:$J$89, H$106, $I$14:$I$89, "&gt; 0", $F$14:$F$89, "&lt;&gt;C", $G$14:$G$89, {"1","8W1"}, $G$14:$G$89, {"1";"8W1"}, $K$14:$K$89, "&lt;="&amp;$A131, $L$14:$L$89, "&gt;="&amp;$A132)), SUM(COUNTIFS($J$14:$J$89, H$106, $I$14:$I$89, "&gt; 0", $F$14:$F$89, "&lt;&gt;C", $G$14:$G$89, {"1","8W2"}, $G$14:$G$89, {"1";"8W2"}, $K$14:$K$89, "&lt;="&amp;$A131, $L$14:$L$89, "&gt;="&amp;$A132)), SUM(COUNTIFS($J$14:$J$89, H$106, $I$14:$I$89, "&gt; 0", $F$14:$F$89, "&lt;&gt;C", $G$14:$G$89, {"8W1","5W1"}, $G$14:$G$89, {"8W1";"5W1"}, $K$14:$K$89, "&lt;="&amp;$A131, $L$14:$L$89, "&gt;="&amp;$A132)), SUM(COUNTIFS($J$14:$J$89, H$106, $I$14:$I$89, "&gt; 0", $F$14:$F$89, "&lt;&gt;C", $G$14:$G$89, {"8W1","5W2"}, $G$14:$G$89, {"8W1";"5W2"}, $K$14:$K$89, "&lt;="&amp;$A131, $L$14:$L$89, "&gt;="&amp;$A132)), SUM(COUNTIFS($J$14:$J$89, H$106, $I$14:$I$89, "&gt; 0", $F$14:$F$89, "&lt;&gt;C", $G$14:$G$89, {"8W2","5W2"}, $G$14:$G$89, {"8W2";"5W2"}, $K$14:$K$89, "&lt;="&amp;$A131, $L$14:$L$89, "&gt;="&amp;$A132)), SUM(COUNTIFS($J$14:$J$89, H$106, $I$14:$I$89, "&gt; 0", $F$14:$F$89, "&lt;&gt;C", $G$14:$G$89, {"8W2","5W3"}, $G$14:$G$89, {"8W2";"5W3"}, $K$14:$K$89, "&lt;="&amp;$A131, $L$14:$L$89, "&gt;="&amp;$A132))))</f>
        <v>1</v>
      </c>
      <c r="P131"/>
    </row>
    <row r="132" spans="1:16" ht="15" x14ac:dyDescent="0.25">
      <c r="A132" s="152">
        <f t="shared" si="7"/>
        <v>0.57291666666666674</v>
      </c>
      <c r="B132" s="202" t="str">
        <f t="shared" si="4"/>
        <v>1:45 PM-2:00 PM</v>
      </c>
      <c r="C132" s="54">
        <f xml:space="preserve"> IF(COUNTIFS($J$14:$J$89, C$106, $I$14:$I$89, "&gt; 0", $F$14:$F$89, "&lt;&gt;C", $K$14:$K$89, "&lt;="&amp;$A132, $L$14:$L$89, "&gt;="&amp;$A133) &lt; 2, COUNTIFS($J$14:$J$89, C$106, $I$14:$I$89, "&gt; 0", $F$14:$F$89, "&lt;&gt;C", $K$14:$K$89, "&lt;="&amp;$A132, $L$14:$L$89, "&gt;="&amp;$A133), MAX(SUM(COUNTIFS($J$14:$J$89, C$106, $I$14:$I$89, "&gt; 0", $F$14:$F$89, "&lt;&gt;C", $G$14:$G$89, {"1"}, $G$14:$G$89, {"1"}, $K$14:$K$89, "&lt;="&amp;$A132, $L$14:$L$89, "&gt;="&amp;$A133)), SUM(COUNTIFS($J$14:$J$89, C$106, $I$14:$I$89, "&gt; 0", $F$14:$F$89, "&lt;&gt;C", $G$14:$G$89, {"1","5W1"}, $G$14:$G$89, {"1";"5W1"}, $K$14:$K$89, "&lt;="&amp;$A132, $L$14:$L$89, "&gt;="&amp;$A133)), SUM(COUNTIFS($J$14:$J$89, C$106, $I$14:$I$89, "&gt; 0", $F$14:$F$89, "&lt;&gt;C", $G$14:$G$89, {"1","5W2"}, $G$14:$G$89, {"1";"5W2"}, $K$14:$K$89, "&lt;="&amp;$A132, $L$14:$L$89, "&gt;="&amp;$A133)), SUM(COUNTIFS($J$14:$J$89, C$106, $I$14:$I$89, "&gt; 0", $F$14:$F$89, "&lt;&gt;C", $G$14:$G$89, {"1","5W3"}, $G$14:$G$89, {"1";"5W3"}, $K$14:$K$89, "&lt;="&amp;$A132, $L$14:$L$89, "&gt;="&amp;$A133)), SUM(COUNTIFS($J$14:$J$89, C$106, $I$14:$I$89, "&gt; 0", $F$14:$F$89, "&lt;&gt;C", $G$14:$G$89, {"1","8W1"}, $G$14:$G$89, {"1";"8W1"}, $K$14:$K$89, "&lt;="&amp;$A132, $L$14:$L$89, "&gt;="&amp;$A133)), SUM(COUNTIFS($J$14:$J$89, C$106, $I$14:$I$89, "&gt; 0", $F$14:$F$89, "&lt;&gt;C", $G$14:$G$89, {"1","8W2"}, $G$14:$G$89, {"1";"8W2"}, $K$14:$K$89, "&lt;="&amp;$A132, $L$14:$L$89, "&gt;="&amp;$A133)), SUM(COUNTIFS($J$14:$J$89, C$106, $I$14:$I$89, "&gt; 0", $F$14:$F$89, "&lt;&gt;C", $G$14:$G$89, {"8W1","5W1"}, $G$14:$G$89, {"8W1";"5W1"}, $K$14:$K$89, "&lt;="&amp;$A132, $L$14:$L$89, "&gt;="&amp;$A133)), SUM(COUNTIFS($J$14:$J$89, C$106, $I$14:$I$89, "&gt; 0", $F$14:$F$89, "&lt;&gt;C", $G$14:$G$89, {"8W1","5W2"}, $G$14:$G$89, {"8W1";"5W2"}, $K$14:$K$89, "&lt;="&amp;$A132, $L$14:$L$89, "&gt;="&amp;$A133)), SUM(COUNTIFS($J$14:$J$89, C$106, $I$14:$I$89, "&gt; 0", $F$14:$F$89, "&lt;&gt;C", $G$14:$G$89, {"8W2","5W2"}, $G$14:$G$89, {"8W2";"5W2"}, $K$14:$K$89, "&lt;="&amp;$A132, $L$14:$L$89, "&gt;="&amp;$A133)), SUM(COUNTIFS($J$14:$J$89, C$106, $I$14:$I$89, "&gt; 0", $F$14:$F$89, "&lt;&gt;C", $G$14:$G$89, {"8W2","5W3"}, $G$14:$G$89, {"8W2";"5W3"}, $K$14:$K$89, "&lt;="&amp;$A132, $L$14:$L$89, "&gt;="&amp;$A133))))</f>
        <v>0</v>
      </c>
      <c r="D132" s="54">
        <f xml:space="preserve"> IF(COUNTIFS($J$14:$J$89, D$106, $I$14:$I$89, "&gt; 0", $F$14:$F$89, "&lt;&gt;C", $K$14:$K$89, "&lt;="&amp;$A132, $L$14:$L$89, "&gt;="&amp;$A133) &lt; 2, COUNTIFS($J$14:$J$89, D$106, $I$14:$I$89, "&gt; 0", $F$14:$F$89, "&lt;&gt;C", $K$14:$K$89, "&lt;="&amp;$A132, $L$14:$L$89, "&gt;="&amp;$A133), MAX(SUM(COUNTIFS($J$14:$J$89, D$106, $I$14:$I$89, "&gt; 0", $F$14:$F$89, "&lt;&gt;C", $G$14:$G$89, {"1"}, $G$14:$G$89, {"1"}, $K$14:$K$89, "&lt;="&amp;$A132, $L$14:$L$89, "&gt;="&amp;$A133)), SUM(COUNTIFS($J$14:$J$89, D$106, $I$14:$I$89, "&gt; 0", $F$14:$F$89, "&lt;&gt;C", $G$14:$G$89, {"1","5W1"}, $G$14:$G$89, {"1";"5W1"}, $K$14:$K$89, "&lt;="&amp;$A132, $L$14:$L$89, "&gt;="&amp;$A133)), SUM(COUNTIFS($J$14:$J$89, D$106, $I$14:$I$89, "&gt; 0", $F$14:$F$89, "&lt;&gt;C", $G$14:$G$89, {"1","5W2"}, $G$14:$G$89, {"1";"5W2"}, $K$14:$K$89, "&lt;="&amp;$A132, $L$14:$L$89, "&gt;="&amp;$A133)), SUM(COUNTIFS($J$14:$J$89, D$106, $I$14:$I$89, "&gt; 0", $F$14:$F$89, "&lt;&gt;C", $G$14:$G$89, {"1","5W3"}, $G$14:$G$89, {"1";"5W3"}, $K$14:$K$89, "&lt;="&amp;$A132, $L$14:$L$89, "&gt;="&amp;$A133)), SUM(COUNTIFS($J$14:$J$89, D$106, $I$14:$I$89, "&gt; 0", $F$14:$F$89, "&lt;&gt;C", $G$14:$G$89, {"1","8W1"}, $G$14:$G$89, {"1";"8W1"}, $K$14:$K$89, "&lt;="&amp;$A132, $L$14:$L$89, "&gt;="&amp;$A133)), SUM(COUNTIFS($J$14:$J$89, D$106, $I$14:$I$89, "&gt; 0", $F$14:$F$89, "&lt;&gt;C", $G$14:$G$89, {"1","8W2"}, $G$14:$G$89, {"1";"8W2"}, $K$14:$K$89, "&lt;="&amp;$A132, $L$14:$L$89, "&gt;="&amp;$A133)), SUM(COUNTIFS($J$14:$J$89, D$106, $I$14:$I$89, "&gt; 0", $F$14:$F$89, "&lt;&gt;C", $G$14:$G$89, {"8W1","5W1"}, $G$14:$G$89, {"8W1";"5W1"}, $K$14:$K$89, "&lt;="&amp;$A132, $L$14:$L$89, "&gt;="&amp;$A133)), SUM(COUNTIFS($J$14:$J$89, D$106, $I$14:$I$89, "&gt; 0", $F$14:$F$89, "&lt;&gt;C", $G$14:$G$89, {"8W1","5W2"}, $G$14:$G$89, {"8W1";"5W2"}, $K$14:$K$89, "&lt;="&amp;$A132, $L$14:$L$89, "&gt;="&amp;$A133)), SUM(COUNTIFS($J$14:$J$89, D$106, $I$14:$I$89, "&gt; 0", $F$14:$F$89, "&lt;&gt;C", $G$14:$G$89, {"8W2","5W2"}, $G$14:$G$89, {"8W2";"5W2"}, $K$14:$K$89, "&lt;="&amp;$A132, $L$14:$L$89, "&gt;="&amp;$A133)), SUM(COUNTIFS($J$14:$J$89, D$106, $I$14:$I$89, "&gt; 0", $F$14:$F$89, "&lt;&gt;C", $G$14:$G$89, {"8W2","5W3"}, $G$14:$G$89, {"8W2";"5W3"}, $K$14:$K$89, "&lt;="&amp;$A132, $L$14:$L$89, "&gt;="&amp;$A133))))</f>
        <v>1</v>
      </c>
      <c r="E132" s="54">
        <f xml:space="preserve"> IF(COUNTIFS($J$14:$J$89, E$106, $I$14:$I$89, "&gt; 0", $F$14:$F$89, "&lt;&gt;C", $K$14:$K$89, "&lt;="&amp;$A132, $L$14:$L$89, "&gt;="&amp;$A133) &lt; 2, COUNTIFS($J$14:$J$89, E$106, $I$14:$I$89, "&gt; 0", $F$14:$F$89, "&lt;&gt;C", $K$14:$K$89, "&lt;="&amp;$A132, $L$14:$L$89, "&gt;="&amp;$A133), MAX(SUM(COUNTIFS($J$14:$J$89, E$106, $I$14:$I$89, "&gt; 0", $F$14:$F$89, "&lt;&gt;C", $G$14:$G$89, {"1"}, $G$14:$G$89, {"1"}, $K$14:$K$89, "&lt;="&amp;$A132, $L$14:$L$89, "&gt;="&amp;$A133)), SUM(COUNTIFS($J$14:$J$89, E$106, $I$14:$I$89, "&gt; 0", $F$14:$F$89, "&lt;&gt;C", $G$14:$G$89, {"1","5W1"}, $G$14:$G$89, {"1";"5W1"}, $K$14:$K$89, "&lt;="&amp;$A132, $L$14:$L$89, "&gt;="&amp;$A133)), SUM(COUNTIFS($J$14:$J$89, E$106, $I$14:$I$89, "&gt; 0", $F$14:$F$89, "&lt;&gt;C", $G$14:$G$89, {"1","5W2"}, $G$14:$G$89, {"1";"5W2"}, $K$14:$K$89, "&lt;="&amp;$A132, $L$14:$L$89, "&gt;="&amp;$A133)), SUM(COUNTIFS($J$14:$J$89, E$106, $I$14:$I$89, "&gt; 0", $F$14:$F$89, "&lt;&gt;C", $G$14:$G$89, {"1","5W3"}, $G$14:$G$89, {"1";"5W3"}, $K$14:$K$89, "&lt;="&amp;$A132, $L$14:$L$89, "&gt;="&amp;$A133)), SUM(COUNTIFS($J$14:$J$89, E$106, $I$14:$I$89, "&gt; 0", $F$14:$F$89, "&lt;&gt;C", $G$14:$G$89, {"1","8W1"}, $G$14:$G$89, {"1";"8W1"}, $K$14:$K$89, "&lt;="&amp;$A132, $L$14:$L$89, "&gt;="&amp;$A133)), SUM(COUNTIFS($J$14:$J$89, E$106, $I$14:$I$89, "&gt; 0", $F$14:$F$89, "&lt;&gt;C", $G$14:$G$89, {"1","8W2"}, $G$14:$G$89, {"1";"8W2"}, $K$14:$K$89, "&lt;="&amp;$A132, $L$14:$L$89, "&gt;="&amp;$A133)), SUM(COUNTIFS($J$14:$J$89, E$106, $I$14:$I$89, "&gt; 0", $F$14:$F$89, "&lt;&gt;C", $G$14:$G$89, {"8W1","5W1"}, $G$14:$G$89, {"8W1";"5W1"}, $K$14:$K$89, "&lt;="&amp;$A132, $L$14:$L$89, "&gt;="&amp;$A133)), SUM(COUNTIFS($J$14:$J$89, E$106, $I$14:$I$89, "&gt; 0", $F$14:$F$89, "&lt;&gt;C", $G$14:$G$89, {"8W1","5W2"}, $G$14:$G$89, {"8W1";"5W2"}, $K$14:$K$89, "&lt;="&amp;$A132, $L$14:$L$89, "&gt;="&amp;$A133)), SUM(COUNTIFS($J$14:$J$89, E$106, $I$14:$I$89, "&gt; 0", $F$14:$F$89, "&lt;&gt;C", $G$14:$G$89, {"8W2","5W2"}, $G$14:$G$89, {"8W2";"5W2"}, $K$14:$K$89, "&lt;="&amp;$A132, $L$14:$L$89, "&gt;="&amp;$A133)), SUM(COUNTIFS($J$14:$J$89, E$106, $I$14:$I$89, "&gt; 0", $F$14:$F$89, "&lt;&gt;C", $G$14:$G$89, {"8W2","5W3"}, $G$14:$G$89, {"8W2";"5W3"}, $K$14:$K$89, "&lt;="&amp;$A132, $L$14:$L$89, "&gt;="&amp;$A133))))</f>
        <v>0</v>
      </c>
      <c r="F132" s="54">
        <f xml:space="preserve"> IF(COUNTIFS($J$14:$J$89, F$106, $I$14:$I$89, "&gt; 0", $F$14:$F$89, "&lt;&gt;C", $K$14:$K$89, "&lt;="&amp;$A132, $L$14:$L$89, "&gt;="&amp;$A133) &lt; 2, COUNTIFS($J$14:$J$89, F$106, $I$14:$I$89, "&gt; 0", $F$14:$F$89, "&lt;&gt;C", $K$14:$K$89, "&lt;="&amp;$A132, $L$14:$L$89, "&gt;="&amp;$A133), MAX(SUM(COUNTIFS($J$14:$J$89, F$106, $I$14:$I$89, "&gt; 0", $F$14:$F$89, "&lt;&gt;C", $G$14:$G$89, {"1"}, $G$14:$G$89, {"1"}, $K$14:$K$89, "&lt;="&amp;$A132, $L$14:$L$89, "&gt;="&amp;$A133)), SUM(COUNTIFS($J$14:$J$89, F$106, $I$14:$I$89, "&gt; 0", $F$14:$F$89, "&lt;&gt;C", $G$14:$G$89, {"1","5W1"}, $G$14:$G$89, {"1";"5W1"}, $K$14:$K$89, "&lt;="&amp;$A132, $L$14:$L$89, "&gt;="&amp;$A133)), SUM(COUNTIFS($J$14:$J$89, F$106, $I$14:$I$89, "&gt; 0", $F$14:$F$89, "&lt;&gt;C", $G$14:$G$89, {"1","5W2"}, $G$14:$G$89, {"1";"5W2"}, $K$14:$K$89, "&lt;="&amp;$A132, $L$14:$L$89, "&gt;="&amp;$A133)), SUM(COUNTIFS($J$14:$J$89, F$106, $I$14:$I$89, "&gt; 0", $F$14:$F$89, "&lt;&gt;C", $G$14:$G$89, {"1","5W3"}, $G$14:$G$89, {"1";"5W3"}, $K$14:$K$89, "&lt;="&amp;$A132, $L$14:$L$89, "&gt;="&amp;$A133)), SUM(COUNTIFS($J$14:$J$89, F$106, $I$14:$I$89, "&gt; 0", $F$14:$F$89, "&lt;&gt;C", $G$14:$G$89, {"1","8W1"}, $G$14:$G$89, {"1";"8W1"}, $K$14:$K$89, "&lt;="&amp;$A132, $L$14:$L$89, "&gt;="&amp;$A133)), SUM(COUNTIFS($J$14:$J$89, F$106, $I$14:$I$89, "&gt; 0", $F$14:$F$89, "&lt;&gt;C", $G$14:$G$89, {"1","8W2"}, $G$14:$G$89, {"1";"8W2"}, $K$14:$K$89, "&lt;="&amp;$A132, $L$14:$L$89, "&gt;="&amp;$A133)), SUM(COUNTIFS($J$14:$J$89, F$106, $I$14:$I$89, "&gt; 0", $F$14:$F$89, "&lt;&gt;C", $G$14:$G$89, {"8W1","5W1"}, $G$14:$G$89, {"8W1";"5W1"}, $K$14:$K$89, "&lt;="&amp;$A132, $L$14:$L$89, "&gt;="&amp;$A133)), SUM(COUNTIFS($J$14:$J$89, F$106, $I$14:$I$89, "&gt; 0", $F$14:$F$89, "&lt;&gt;C", $G$14:$G$89, {"8W1","5W2"}, $G$14:$G$89, {"8W1";"5W2"}, $K$14:$K$89, "&lt;="&amp;$A132, $L$14:$L$89, "&gt;="&amp;$A133)), SUM(COUNTIFS($J$14:$J$89, F$106, $I$14:$I$89, "&gt; 0", $F$14:$F$89, "&lt;&gt;C", $G$14:$G$89, {"8W2","5W2"}, $G$14:$G$89, {"8W2";"5W2"}, $K$14:$K$89, "&lt;="&amp;$A132, $L$14:$L$89, "&gt;="&amp;$A133)), SUM(COUNTIFS($J$14:$J$89, F$106, $I$14:$I$89, "&gt; 0", $F$14:$F$89, "&lt;&gt;C", $G$14:$G$89, {"8W2","5W3"}, $G$14:$G$89, {"8W2";"5W3"}, $K$14:$K$89, "&lt;="&amp;$A132, $L$14:$L$89, "&gt;="&amp;$A133))))</f>
        <v>1</v>
      </c>
      <c r="G132" s="54">
        <f xml:space="preserve"> IF(COUNTIFS($J$14:$J$89, G$106, $I$14:$I$89, "&gt; 0", $F$14:$F$89, "&lt;&gt;C", $K$14:$K$89, "&lt;="&amp;$A132, $L$14:$L$89, "&gt;="&amp;$A133) &lt; 2, COUNTIFS($J$14:$J$89, G$106, $I$14:$I$89, "&gt; 0", $F$14:$F$89, "&lt;&gt;C", $K$14:$K$89, "&lt;="&amp;$A132, $L$14:$L$89, "&gt;="&amp;$A133), MAX(SUM(COUNTIFS($J$14:$J$89, G$106, $I$14:$I$89, "&gt; 0", $F$14:$F$89, "&lt;&gt;C", $G$14:$G$89, {"1"}, $G$14:$G$89, {"1"}, $K$14:$K$89, "&lt;="&amp;$A132, $L$14:$L$89, "&gt;="&amp;$A133)), SUM(COUNTIFS($J$14:$J$89, G$106, $I$14:$I$89, "&gt; 0", $F$14:$F$89, "&lt;&gt;C", $G$14:$G$89, {"1","5W1"}, $G$14:$G$89, {"1";"5W1"}, $K$14:$K$89, "&lt;="&amp;$A132, $L$14:$L$89, "&gt;="&amp;$A133)), SUM(COUNTIFS($J$14:$J$89, G$106, $I$14:$I$89, "&gt; 0", $F$14:$F$89, "&lt;&gt;C", $G$14:$G$89, {"1","5W2"}, $G$14:$G$89, {"1";"5W2"}, $K$14:$K$89, "&lt;="&amp;$A132, $L$14:$L$89, "&gt;="&amp;$A133)), SUM(COUNTIFS($J$14:$J$89, G$106, $I$14:$I$89, "&gt; 0", $F$14:$F$89, "&lt;&gt;C", $G$14:$G$89, {"1","5W3"}, $G$14:$G$89, {"1";"5W3"}, $K$14:$K$89, "&lt;="&amp;$A132, $L$14:$L$89, "&gt;="&amp;$A133)), SUM(COUNTIFS($J$14:$J$89, G$106, $I$14:$I$89, "&gt; 0", $F$14:$F$89, "&lt;&gt;C", $G$14:$G$89, {"1","8W1"}, $G$14:$G$89, {"1";"8W1"}, $K$14:$K$89, "&lt;="&amp;$A132, $L$14:$L$89, "&gt;="&amp;$A133)), SUM(COUNTIFS($J$14:$J$89, G$106, $I$14:$I$89, "&gt; 0", $F$14:$F$89, "&lt;&gt;C", $G$14:$G$89, {"1","8W2"}, $G$14:$G$89, {"1";"8W2"}, $K$14:$K$89, "&lt;="&amp;$A132, $L$14:$L$89, "&gt;="&amp;$A133)), SUM(COUNTIFS($J$14:$J$89, G$106, $I$14:$I$89, "&gt; 0", $F$14:$F$89, "&lt;&gt;C", $G$14:$G$89, {"8W1","5W1"}, $G$14:$G$89, {"8W1";"5W1"}, $K$14:$K$89, "&lt;="&amp;$A132, $L$14:$L$89, "&gt;="&amp;$A133)), SUM(COUNTIFS($J$14:$J$89, G$106, $I$14:$I$89, "&gt; 0", $F$14:$F$89, "&lt;&gt;C", $G$14:$G$89, {"8W1","5W2"}, $G$14:$G$89, {"8W1";"5W2"}, $K$14:$K$89, "&lt;="&amp;$A132, $L$14:$L$89, "&gt;="&amp;$A133)), SUM(COUNTIFS($J$14:$J$89, G$106, $I$14:$I$89, "&gt; 0", $F$14:$F$89, "&lt;&gt;C", $G$14:$G$89, {"8W2","5W2"}, $G$14:$G$89, {"8W2";"5W2"}, $K$14:$K$89, "&lt;="&amp;$A132, $L$14:$L$89, "&gt;="&amp;$A133)), SUM(COUNTIFS($J$14:$J$89, G$106, $I$14:$I$89, "&gt; 0", $F$14:$F$89, "&lt;&gt;C", $G$14:$G$89, {"8W2","5W3"}, $G$14:$G$89, {"8W2";"5W3"}, $K$14:$K$89, "&lt;="&amp;$A132, $L$14:$L$89, "&gt;="&amp;$A133))))</f>
        <v>0</v>
      </c>
      <c r="H132" s="54">
        <f xml:space="preserve"> IF(COUNTIFS($J$14:$J$89, H$106, $I$14:$I$89, "&gt; 0", $F$14:$F$89, "&lt;&gt;C", $K$14:$K$89, "&lt;="&amp;$A132, $L$14:$L$89, "&gt;="&amp;$A133) &lt; 2, COUNTIFS($J$14:$J$89, H$106, $I$14:$I$89, "&gt; 0", $F$14:$F$89, "&lt;&gt;C", $K$14:$K$89, "&lt;="&amp;$A132, $L$14:$L$89, "&gt;="&amp;$A133), MAX(SUM(COUNTIFS($J$14:$J$89, H$106, $I$14:$I$89, "&gt; 0", $F$14:$F$89, "&lt;&gt;C", $G$14:$G$89, {"1"}, $G$14:$G$89, {"1"}, $K$14:$K$89, "&lt;="&amp;$A132, $L$14:$L$89, "&gt;="&amp;$A133)), SUM(COUNTIFS($J$14:$J$89, H$106, $I$14:$I$89, "&gt; 0", $F$14:$F$89, "&lt;&gt;C", $G$14:$G$89, {"1","5W1"}, $G$14:$G$89, {"1";"5W1"}, $K$14:$K$89, "&lt;="&amp;$A132, $L$14:$L$89, "&gt;="&amp;$A133)), SUM(COUNTIFS($J$14:$J$89, H$106, $I$14:$I$89, "&gt; 0", $F$14:$F$89, "&lt;&gt;C", $G$14:$G$89, {"1","5W2"}, $G$14:$G$89, {"1";"5W2"}, $K$14:$K$89, "&lt;="&amp;$A132, $L$14:$L$89, "&gt;="&amp;$A133)), SUM(COUNTIFS($J$14:$J$89, H$106, $I$14:$I$89, "&gt; 0", $F$14:$F$89, "&lt;&gt;C", $G$14:$G$89, {"1","5W3"}, $G$14:$G$89, {"1";"5W3"}, $K$14:$K$89, "&lt;="&amp;$A132, $L$14:$L$89, "&gt;="&amp;$A133)), SUM(COUNTIFS($J$14:$J$89, H$106, $I$14:$I$89, "&gt; 0", $F$14:$F$89, "&lt;&gt;C", $G$14:$G$89, {"1","8W1"}, $G$14:$G$89, {"1";"8W1"}, $K$14:$K$89, "&lt;="&amp;$A132, $L$14:$L$89, "&gt;="&amp;$A133)), SUM(COUNTIFS($J$14:$J$89, H$106, $I$14:$I$89, "&gt; 0", $F$14:$F$89, "&lt;&gt;C", $G$14:$G$89, {"1","8W2"}, $G$14:$G$89, {"1";"8W2"}, $K$14:$K$89, "&lt;="&amp;$A132, $L$14:$L$89, "&gt;="&amp;$A133)), SUM(COUNTIFS($J$14:$J$89, H$106, $I$14:$I$89, "&gt; 0", $F$14:$F$89, "&lt;&gt;C", $G$14:$G$89, {"8W1","5W1"}, $G$14:$G$89, {"8W1";"5W1"}, $K$14:$K$89, "&lt;="&amp;$A132, $L$14:$L$89, "&gt;="&amp;$A133)), SUM(COUNTIFS($J$14:$J$89, H$106, $I$14:$I$89, "&gt; 0", $F$14:$F$89, "&lt;&gt;C", $G$14:$G$89, {"8W1","5W2"}, $G$14:$G$89, {"8W1";"5W2"}, $K$14:$K$89, "&lt;="&amp;$A132, $L$14:$L$89, "&gt;="&amp;$A133)), SUM(COUNTIFS($J$14:$J$89, H$106, $I$14:$I$89, "&gt; 0", $F$14:$F$89, "&lt;&gt;C", $G$14:$G$89, {"8W2","5W2"}, $G$14:$G$89, {"8W2";"5W2"}, $K$14:$K$89, "&lt;="&amp;$A132, $L$14:$L$89, "&gt;="&amp;$A133)), SUM(COUNTIFS($J$14:$J$89, H$106, $I$14:$I$89, "&gt; 0", $F$14:$F$89, "&lt;&gt;C", $G$14:$G$89, {"8W2","5W3"}, $G$14:$G$89, {"8W2";"5W3"}, $K$14:$K$89, "&lt;="&amp;$A132, $L$14:$L$89, "&gt;="&amp;$A133))))</f>
        <v>1</v>
      </c>
      <c r="P132"/>
    </row>
    <row r="133" spans="1:16" ht="15" x14ac:dyDescent="0.25">
      <c r="A133" s="152">
        <f t="shared" si="7"/>
        <v>0.58333333333333337</v>
      </c>
      <c r="B133" s="202" t="str">
        <f t="shared" si="4"/>
        <v>2:00 PM-2:15 PM</v>
      </c>
      <c r="C133" s="54">
        <f xml:space="preserve"> IF(COUNTIFS($J$14:$J$89, C$106, $I$14:$I$89, "&gt; 0", $F$14:$F$89, "&lt;&gt;C", $K$14:$K$89, "&lt;="&amp;$A133, $L$14:$L$89, "&gt;="&amp;$A134) &lt; 2, COUNTIFS($J$14:$J$89, C$106, $I$14:$I$89, "&gt; 0", $F$14:$F$89, "&lt;&gt;C", $K$14:$K$89, "&lt;="&amp;$A133, $L$14:$L$89, "&gt;="&amp;$A134), MAX(SUM(COUNTIFS($J$14:$J$89, C$106, $I$14:$I$89, "&gt; 0", $F$14:$F$89, "&lt;&gt;C", $G$14:$G$89, {"1"}, $G$14:$G$89, {"1"}, $K$14:$K$89, "&lt;="&amp;$A133, $L$14:$L$89, "&gt;="&amp;$A134)), SUM(COUNTIFS($J$14:$J$89, C$106, $I$14:$I$89, "&gt; 0", $F$14:$F$89, "&lt;&gt;C", $G$14:$G$89, {"1","5W1"}, $G$14:$G$89, {"1";"5W1"}, $K$14:$K$89, "&lt;="&amp;$A133, $L$14:$L$89, "&gt;="&amp;$A134)), SUM(COUNTIFS($J$14:$J$89, C$106, $I$14:$I$89, "&gt; 0", $F$14:$F$89, "&lt;&gt;C", $G$14:$G$89, {"1","5W2"}, $G$14:$G$89, {"1";"5W2"}, $K$14:$K$89, "&lt;="&amp;$A133, $L$14:$L$89, "&gt;="&amp;$A134)), SUM(COUNTIFS($J$14:$J$89, C$106, $I$14:$I$89, "&gt; 0", $F$14:$F$89, "&lt;&gt;C", $G$14:$G$89, {"1","5W3"}, $G$14:$G$89, {"1";"5W3"}, $K$14:$K$89, "&lt;="&amp;$A133, $L$14:$L$89, "&gt;="&amp;$A134)), SUM(COUNTIFS($J$14:$J$89, C$106, $I$14:$I$89, "&gt; 0", $F$14:$F$89, "&lt;&gt;C", $G$14:$G$89, {"1","8W1"}, $G$14:$G$89, {"1";"8W1"}, $K$14:$K$89, "&lt;="&amp;$A133, $L$14:$L$89, "&gt;="&amp;$A134)), SUM(COUNTIFS($J$14:$J$89, C$106, $I$14:$I$89, "&gt; 0", $F$14:$F$89, "&lt;&gt;C", $G$14:$G$89, {"1","8W2"}, $G$14:$G$89, {"1";"8W2"}, $K$14:$K$89, "&lt;="&amp;$A133, $L$14:$L$89, "&gt;="&amp;$A134)), SUM(COUNTIFS($J$14:$J$89, C$106, $I$14:$I$89, "&gt; 0", $F$14:$F$89, "&lt;&gt;C", $G$14:$G$89, {"8W1","5W1"}, $G$14:$G$89, {"8W1";"5W1"}, $K$14:$K$89, "&lt;="&amp;$A133, $L$14:$L$89, "&gt;="&amp;$A134)), SUM(COUNTIFS($J$14:$J$89, C$106, $I$14:$I$89, "&gt; 0", $F$14:$F$89, "&lt;&gt;C", $G$14:$G$89, {"8W1","5W2"}, $G$14:$G$89, {"8W1";"5W2"}, $K$14:$K$89, "&lt;="&amp;$A133, $L$14:$L$89, "&gt;="&amp;$A134)), SUM(COUNTIFS($J$14:$J$89, C$106, $I$14:$I$89, "&gt; 0", $F$14:$F$89, "&lt;&gt;C", $G$14:$G$89, {"8W2","5W2"}, $G$14:$G$89, {"8W2";"5W2"}, $K$14:$K$89, "&lt;="&amp;$A133, $L$14:$L$89, "&gt;="&amp;$A134)), SUM(COUNTIFS($J$14:$J$89, C$106, $I$14:$I$89, "&gt; 0", $F$14:$F$89, "&lt;&gt;C", $G$14:$G$89, {"8W2","5W3"}, $G$14:$G$89, {"8W2";"5W3"}, $K$14:$K$89, "&lt;="&amp;$A133, $L$14:$L$89, "&gt;="&amp;$A134))))</f>
        <v>0</v>
      </c>
      <c r="D133" s="54">
        <f xml:space="preserve"> IF(COUNTIFS($J$14:$J$89, D$106, $I$14:$I$89, "&gt; 0", $F$14:$F$89, "&lt;&gt;C", $K$14:$K$89, "&lt;="&amp;$A133, $L$14:$L$89, "&gt;="&amp;$A134) &lt; 2, COUNTIFS($J$14:$J$89, D$106, $I$14:$I$89, "&gt; 0", $F$14:$F$89, "&lt;&gt;C", $K$14:$K$89, "&lt;="&amp;$A133, $L$14:$L$89, "&gt;="&amp;$A134), MAX(SUM(COUNTIFS($J$14:$J$89, D$106, $I$14:$I$89, "&gt; 0", $F$14:$F$89, "&lt;&gt;C", $G$14:$G$89, {"1"}, $G$14:$G$89, {"1"}, $K$14:$K$89, "&lt;="&amp;$A133, $L$14:$L$89, "&gt;="&amp;$A134)), SUM(COUNTIFS($J$14:$J$89, D$106, $I$14:$I$89, "&gt; 0", $F$14:$F$89, "&lt;&gt;C", $G$14:$G$89, {"1","5W1"}, $G$14:$G$89, {"1";"5W1"}, $K$14:$K$89, "&lt;="&amp;$A133, $L$14:$L$89, "&gt;="&amp;$A134)), SUM(COUNTIFS($J$14:$J$89, D$106, $I$14:$I$89, "&gt; 0", $F$14:$F$89, "&lt;&gt;C", $G$14:$G$89, {"1","5W2"}, $G$14:$G$89, {"1";"5W2"}, $K$14:$K$89, "&lt;="&amp;$A133, $L$14:$L$89, "&gt;="&amp;$A134)), SUM(COUNTIFS($J$14:$J$89, D$106, $I$14:$I$89, "&gt; 0", $F$14:$F$89, "&lt;&gt;C", $G$14:$G$89, {"1","5W3"}, $G$14:$G$89, {"1";"5W3"}, $K$14:$K$89, "&lt;="&amp;$A133, $L$14:$L$89, "&gt;="&amp;$A134)), SUM(COUNTIFS($J$14:$J$89, D$106, $I$14:$I$89, "&gt; 0", $F$14:$F$89, "&lt;&gt;C", $G$14:$G$89, {"1","8W1"}, $G$14:$G$89, {"1";"8W1"}, $K$14:$K$89, "&lt;="&amp;$A133, $L$14:$L$89, "&gt;="&amp;$A134)), SUM(COUNTIFS($J$14:$J$89, D$106, $I$14:$I$89, "&gt; 0", $F$14:$F$89, "&lt;&gt;C", $G$14:$G$89, {"1","8W2"}, $G$14:$G$89, {"1";"8W2"}, $K$14:$K$89, "&lt;="&amp;$A133, $L$14:$L$89, "&gt;="&amp;$A134)), SUM(COUNTIFS($J$14:$J$89, D$106, $I$14:$I$89, "&gt; 0", $F$14:$F$89, "&lt;&gt;C", $G$14:$G$89, {"8W1","5W1"}, $G$14:$G$89, {"8W1";"5W1"}, $K$14:$K$89, "&lt;="&amp;$A133, $L$14:$L$89, "&gt;="&amp;$A134)), SUM(COUNTIFS($J$14:$J$89, D$106, $I$14:$I$89, "&gt; 0", $F$14:$F$89, "&lt;&gt;C", $G$14:$G$89, {"8W1","5W2"}, $G$14:$G$89, {"8W1";"5W2"}, $K$14:$K$89, "&lt;="&amp;$A133, $L$14:$L$89, "&gt;="&amp;$A134)), SUM(COUNTIFS($J$14:$J$89, D$106, $I$14:$I$89, "&gt; 0", $F$14:$F$89, "&lt;&gt;C", $G$14:$G$89, {"8W2","5W2"}, $G$14:$G$89, {"8W2";"5W2"}, $K$14:$K$89, "&lt;="&amp;$A133, $L$14:$L$89, "&gt;="&amp;$A134)), SUM(COUNTIFS($J$14:$J$89, D$106, $I$14:$I$89, "&gt; 0", $F$14:$F$89, "&lt;&gt;C", $G$14:$G$89, {"8W2","5W3"}, $G$14:$G$89, {"8W2";"5W3"}, $K$14:$K$89, "&lt;="&amp;$A133, $L$14:$L$89, "&gt;="&amp;$A134))))</f>
        <v>1</v>
      </c>
      <c r="E133" s="54">
        <f xml:space="preserve"> IF(COUNTIFS($J$14:$J$89, E$106, $I$14:$I$89, "&gt; 0", $F$14:$F$89, "&lt;&gt;C", $K$14:$K$89, "&lt;="&amp;$A133, $L$14:$L$89, "&gt;="&amp;$A134) &lt; 2, COUNTIFS($J$14:$J$89, E$106, $I$14:$I$89, "&gt; 0", $F$14:$F$89, "&lt;&gt;C", $K$14:$K$89, "&lt;="&amp;$A133, $L$14:$L$89, "&gt;="&amp;$A134), MAX(SUM(COUNTIFS($J$14:$J$89, E$106, $I$14:$I$89, "&gt; 0", $F$14:$F$89, "&lt;&gt;C", $G$14:$G$89, {"1"}, $G$14:$G$89, {"1"}, $K$14:$K$89, "&lt;="&amp;$A133, $L$14:$L$89, "&gt;="&amp;$A134)), SUM(COUNTIFS($J$14:$J$89, E$106, $I$14:$I$89, "&gt; 0", $F$14:$F$89, "&lt;&gt;C", $G$14:$G$89, {"1","5W1"}, $G$14:$G$89, {"1";"5W1"}, $K$14:$K$89, "&lt;="&amp;$A133, $L$14:$L$89, "&gt;="&amp;$A134)), SUM(COUNTIFS($J$14:$J$89, E$106, $I$14:$I$89, "&gt; 0", $F$14:$F$89, "&lt;&gt;C", $G$14:$G$89, {"1","5W2"}, $G$14:$G$89, {"1";"5W2"}, $K$14:$K$89, "&lt;="&amp;$A133, $L$14:$L$89, "&gt;="&amp;$A134)), SUM(COUNTIFS($J$14:$J$89, E$106, $I$14:$I$89, "&gt; 0", $F$14:$F$89, "&lt;&gt;C", $G$14:$G$89, {"1","5W3"}, $G$14:$G$89, {"1";"5W3"}, $K$14:$K$89, "&lt;="&amp;$A133, $L$14:$L$89, "&gt;="&amp;$A134)), SUM(COUNTIFS($J$14:$J$89, E$106, $I$14:$I$89, "&gt; 0", $F$14:$F$89, "&lt;&gt;C", $G$14:$G$89, {"1","8W1"}, $G$14:$G$89, {"1";"8W1"}, $K$14:$K$89, "&lt;="&amp;$A133, $L$14:$L$89, "&gt;="&amp;$A134)), SUM(COUNTIFS($J$14:$J$89, E$106, $I$14:$I$89, "&gt; 0", $F$14:$F$89, "&lt;&gt;C", $G$14:$G$89, {"1","8W2"}, $G$14:$G$89, {"1";"8W2"}, $K$14:$K$89, "&lt;="&amp;$A133, $L$14:$L$89, "&gt;="&amp;$A134)), SUM(COUNTIFS($J$14:$J$89, E$106, $I$14:$I$89, "&gt; 0", $F$14:$F$89, "&lt;&gt;C", $G$14:$G$89, {"8W1","5W1"}, $G$14:$G$89, {"8W1";"5W1"}, $K$14:$K$89, "&lt;="&amp;$A133, $L$14:$L$89, "&gt;="&amp;$A134)), SUM(COUNTIFS($J$14:$J$89, E$106, $I$14:$I$89, "&gt; 0", $F$14:$F$89, "&lt;&gt;C", $G$14:$G$89, {"8W1","5W2"}, $G$14:$G$89, {"8W1";"5W2"}, $K$14:$K$89, "&lt;="&amp;$A133, $L$14:$L$89, "&gt;="&amp;$A134)), SUM(COUNTIFS($J$14:$J$89, E$106, $I$14:$I$89, "&gt; 0", $F$14:$F$89, "&lt;&gt;C", $G$14:$G$89, {"8W2","5W2"}, $G$14:$G$89, {"8W2";"5W2"}, $K$14:$K$89, "&lt;="&amp;$A133, $L$14:$L$89, "&gt;="&amp;$A134)), SUM(COUNTIFS($J$14:$J$89, E$106, $I$14:$I$89, "&gt; 0", $F$14:$F$89, "&lt;&gt;C", $G$14:$G$89, {"8W2","5W3"}, $G$14:$G$89, {"8W2";"5W3"}, $K$14:$K$89, "&lt;="&amp;$A133, $L$14:$L$89, "&gt;="&amp;$A134))))</f>
        <v>0</v>
      </c>
      <c r="F133" s="54">
        <f xml:space="preserve"> IF(COUNTIFS($J$14:$J$89, F$106, $I$14:$I$89, "&gt; 0", $F$14:$F$89, "&lt;&gt;C", $K$14:$K$89, "&lt;="&amp;$A133, $L$14:$L$89, "&gt;="&amp;$A134) &lt; 2, COUNTIFS($J$14:$J$89, F$106, $I$14:$I$89, "&gt; 0", $F$14:$F$89, "&lt;&gt;C", $K$14:$K$89, "&lt;="&amp;$A133, $L$14:$L$89, "&gt;="&amp;$A134), MAX(SUM(COUNTIFS($J$14:$J$89, F$106, $I$14:$I$89, "&gt; 0", $F$14:$F$89, "&lt;&gt;C", $G$14:$G$89, {"1"}, $G$14:$G$89, {"1"}, $K$14:$K$89, "&lt;="&amp;$A133, $L$14:$L$89, "&gt;="&amp;$A134)), SUM(COUNTIFS($J$14:$J$89, F$106, $I$14:$I$89, "&gt; 0", $F$14:$F$89, "&lt;&gt;C", $G$14:$G$89, {"1","5W1"}, $G$14:$G$89, {"1";"5W1"}, $K$14:$K$89, "&lt;="&amp;$A133, $L$14:$L$89, "&gt;="&amp;$A134)), SUM(COUNTIFS($J$14:$J$89, F$106, $I$14:$I$89, "&gt; 0", $F$14:$F$89, "&lt;&gt;C", $G$14:$G$89, {"1","5W2"}, $G$14:$G$89, {"1";"5W2"}, $K$14:$K$89, "&lt;="&amp;$A133, $L$14:$L$89, "&gt;="&amp;$A134)), SUM(COUNTIFS($J$14:$J$89, F$106, $I$14:$I$89, "&gt; 0", $F$14:$F$89, "&lt;&gt;C", $G$14:$G$89, {"1","5W3"}, $G$14:$G$89, {"1";"5W3"}, $K$14:$K$89, "&lt;="&amp;$A133, $L$14:$L$89, "&gt;="&amp;$A134)), SUM(COUNTIFS($J$14:$J$89, F$106, $I$14:$I$89, "&gt; 0", $F$14:$F$89, "&lt;&gt;C", $G$14:$G$89, {"1","8W1"}, $G$14:$G$89, {"1";"8W1"}, $K$14:$K$89, "&lt;="&amp;$A133, $L$14:$L$89, "&gt;="&amp;$A134)), SUM(COUNTIFS($J$14:$J$89, F$106, $I$14:$I$89, "&gt; 0", $F$14:$F$89, "&lt;&gt;C", $G$14:$G$89, {"1","8W2"}, $G$14:$G$89, {"1";"8W2"}, $K$14:$K$89, "&lt;="&amp;$A133, $L$14:$L$89, "&gt;="&amp;$A134)), SUM(COUNTIFS($J$14:$J$89, F$106, $I$14:$I$89, "&gt; 0", $F$14:$F$89, "&lt;&gt;C", $G$14:$G$89, {"8W1","5W1"}, $G$14:$G$89, {"8W1";"5W1"}, $K$14:$K$89, "&lt;="&amp;$A133, $L$14:$L$89, "&gt;="&amp;$A134)), SUM(COUNTIFS($J$14:$J$89, F$106, $I$14:$I$89, "&gt; 0", $F$14:$F$89, "&lt;&gt;C", $G$14:$G$89, {"8W1","5W2"}, $G$14:$G$89, {"8W1";"5W2"}, $K$14:$K$89, "&lt;="&amp;$A133, $L$14:$L$89, "&gt;="&amp;$A134)), SUM(COUNTIFS($J$14:$J$89, F$106, $I$14:$I$89, "&gt; 0", $F$14:$F$89, "&lt;&gt;C", $G$14:$G$89, {"8W2","5W2"}, $G$14:$G$89, {"8W2";"5W2"}, $K$14:$K$89, "&lt;="&amp;$A133, $L$14:$L$89, "&gt;="&amp;$A134)), SUM(COUNTIFS($J$14:$J$89, F$106, $I$14:$I$89, "&gt; 0", $F$14:$F$89, "&lt;&gt;C", $G$14:$G$89, {"8W2","5W3"}, $G$14:$G$89, {"8W2";"5W3"}, $K$14:$K$89, "&lt;="&amp;$A133, $L$14:$L$89, "&gt;="&amp;$A134))))</f>
        <v>1</v>
      </c>
      <c r="G133" s="54">
        <f xml:space="preserve"> IF(COUNTIFS($J$14:$J$89, G$106, $I$14:$I$89, "&gt; 0", $F$14:$F$89, "&lt;&gt;C", $K$14:$K$89, "&lt;="&amp;$A133, $L$14:$L$89, "&gt;="&amp;$A134) &lt; 2, COUNTIFS($J$14:$J$89, G$106, $I$14:$I$89, "&gt; 0", $F$14:$F$89, "&lt;&gt;C", $K$14:$K$89, "&lt;="&amp;$A133, $L$14:$L$89, "&gt;="&amp;$A134), MAX(SUM(COUNTIFS($J$14:$J$89, G$106, $I$14:$I$89, "&gt; 0", $F$14:$F$89, "&lt;&gt;C", $G$14:$G$89, {"1"}, $G$14:$G$89, {"1"}, $K$14:$K$89, "&lt;="&amp;$A133, $L$14:$L$89, "&gt;="&amp;$A134)), SUM(COUNTIFS($J$14:$J$89, G$106, $I$14:$I$89, "&gt; 0", $F$14:$F$89, "&lt;&gt;C", $G$14:$G$89, {"1","5W1"}, $G$14:$G$89, {"1";"5W1"}, $K$14:$K$89, "&lt;="&amp;$A133, $L$14:$L$89, "&gt;="&amp;$A134)), SUM(COUNTIFS($J$14:$J$89, G$106, $I$14:$I$89, "&gt; 0", $F$14:$F$89, "&lt;&gt;C", $G$14:$G$89, {"1","5W2"}, $G$14:$G$89, {"1";"5W2"}, $K$14:$K$89, "&lt;="&amp;$A133, $L$14:$L$89, "&gt;="&amp;$A134)), SUM(COUNTIFS($J$14:$J$89, G$106, $I$14:$I$89, "&gt; 0", $F$14:$F$89, "&lt;&gt;C", $G$14:$G$89, {"1","5W3"}, $G$14:$G$89, {"1";"5W3"}, $K$14:$K$89, "&lt;="&amp;$A133, $L$14:$L$89, "&gt;="&amp;$A134)), SUM(COUNTIFS($J$14:$J$89, G$106, $I$14:$I$89, "&gt; 0", $F$14:$F$89, "&lt;&gt;C", $G$14:$G$89, {"1","8W1"}, $G$14:$G$89, {"1";"8W1"}, $K$14:$K$89, "&lt;="&amp;$A133, $L$14:$L$89, "&gt;="&amp;$A134)), SUM(COUNTIFS($J$14:$J$89, G$106, $I$14:$I$89, "&gt; 0", $F$14:$F$89, "&lt;&gt;C", $G$14:$G$89, {"1","8W2"}, $G$14:$G$89, {"1";"8W2"}, $K$14:$K$89, "&lt;="&amp;$A133, $L$14:$L$89, "&gt;="&amp;$A134)), SUM(COUNTIFS($J$14:$J$89, G$106, $I$14:$I$89, "&gt; 0", $F$14:$F$89, "&lt;&gt;C", $G$14:$G$89, {"8W1","5W1"}, $G$14:$G$89, {"8W1";"5W1"}, $K$14:$K$89, "&lt;="&amp;$A133, $L$14:$L$89, "&gt;="&amp;$A134)), SUM(COUNTIFS($J$14:$J$89, G$106, $I$14:$I$89, "&gt; 0", $F$14:$F$89, "&lt;&gt;C", $G$14:$G$89, {"8W1","5W2"}, $G$14:$G$89, {"8W1";"5W2"}, $K$14:$K$89, "&lt;="&amp;$A133, $L$14:$L$89, "&gt;="&amp;$A134)), SUM(COUNTIFS($J$14:$J$89, G$106, $I$14:$I$89, "&gt; 0", $F$14:$F$89, "&lt;&gt;C", $G$14:$G$89, {"8W2","5W2"}, $G$14:$G$89, {"8W2";"5W2"}, $K$14:$K$89, "&lt;="&amp;$A133, $L$14:$L$89, "&gt;="&amp;$A134)), SUM(COUNTIFS($J$14:$J$89, G$106, $I$14:$I$89, "&gt; 0", $F$14:$F$89, "&lt;&gt;C", $G$14:$G$89, {"8W2","5W3"}, $G$14:$G$89, {"8W2";"5W3"}, $K$14:$K$89, "&lt;="&amp;$A133, $L$14:$L$89, "&gt;="&amp;$A134))))</f>
        <v>0</v>
      </c>
      <c r="H133" s="54">
        <f xml:space="preserve"> IF(COUNTIFS($J$14:$J$89, H$106, $I$14:$I$89, "&gt; 0", $F$14:$F$89, "&lt;&gt;C", $K$14:$K$89, "&lt;="&amp;$A133, $L$14:$L$89, "&gt;="&amp;$A134) &lt; 2, COUNTIFS($J$14:$J$89, H$106, $I$14:$I$89, "&gt; 0", $F$14:$F$89, "&lt;&gt;C", $K$14:$K$89, "&lt;="&amp;$A133, $L$14:$L$89, "&gt;="&amp;$A134), MAX(SUM(COUNTIFS($J$14:$J$89, H$106, $I$14:$I$89, "&gt; 0", $F$14:$F$89, "&lt;&gt;C", $G$14:$G$89, {"1"}, $G$14:$G$89, {"1"}, $K$14:$K$89, "&lt;="&amp;$A133, $L$14:$L$89, "&gt;="&amp;$A134)), SUM(COUNTIFS($J$14:$J$89, H$106, $I$14:$I$89, "&gt; 0", $F$14:$F$89, "&lt;&gt;C", $G$14:$G$89, {"1","5W1"}, $G$14:$G$89, {"1";"5W1"}, $K$14:$K$89, "&lt;="&amp;$A133, $L$14:$L$89, "&gt;="&amp;$A134)), SUM(COUNTIFS($J$14:$J$89, H$106, $I$14:$I$89, "&gt; 0", $F$14:$F$89, "&lt;&gt;C", $G$14:$G$89, {"1","5W2"}, $G$14:$G$89, {"1";"5W2"}, $K$14:$K$89, "&lt;="&amp;$A133, $L$14:$L$89, "&gt;="&amp;$A134)), SUM(COUNTIFS($J$14:$J$89, H$106, $I$14:$I$89, "&gt; 0", $F$14:$F$89, "&lt;&gt;C", $G$14:$G$89, {"1","5W3"}, $G$14:$G$89, {"1";"5W3"}, $K$14:$K$89, "&lt;="&amp;$A133, $L$14:$L$89, "&gt;="&amp;$A134)), SUM(COUNTIFS($J$14:$J$89, H$106, $I$14:$I$89, "&gt; 0", $F$14:$F$89, "&lt;&gt;C", $G$14:$G$89, {"1","8W1"}, $G$14:$G$89, {"1";"8W1"}, $K$14:$K$89, "&lt;="&amp;$A133, $L$14:$L$89, "&gt;="&amp;$A134)), SUM(COUNTIFS($J$14:$J$89, H$106, $I$14:$I$89, "&gt; 0", $F$14:$F$89, "&lt;&gt;C", $G$14:$G$89, {"1","8W2"}, $G$14:$G$89, {"1";"8W2"}, $K$14:$K$89, "&lt;="&amp;$A133, $L$14:$L$89, "&gt;="&amp;$A134)), SUM(COUNTIFS($J$14:$J$89, H$106, $I$14:$I$89, "&gt; 0", $F$14:$F$89, "&lt;&gt;C", $G$14:$G$89, {"8W1","5W1"}, $G$14:$G$89, {"8W1";"5W1"}, $K$14:$K$89, "&lt;="&amp;$A133, $L$14:$L$89, "&gt;="&amp;$A134)), SUM(COUNTIFS($J$14:$J$89, H$106, $I$14:$I$89, "&gt; 0", $F$14:$F$89, "&lt;&gt;C", $G$14:$G$89, {"8W1","5W2"}, $G$14:$G$89, {"8W1";"5W2"}, $K$14:$K$89, "&lt;="&amp;$A133, $L$14:$L$89, "&gt;="&amp;$A134)), SUM(COUNTIFS($J$14:$J$89, H$106, $I$14:$I$89, "&gt; 0", $F$14:$F$89, "&lt;&gt;C", $G$14:$G$89, {"8W2","5W2"}, $G$14:$G$89, {"8W2";"5W2"}, $K$14:$K$89, "&lt;="&amp;$A133, $L$14:$L$89, "&gt;="&amp;$A134)), SUM(COUNTIFS($J$14:$J$89, H$106, $I$14:$I$89, "&gt; 0", $F$14:$F$89, "&lt;&gt;C", $G$14:$G$89, {"8W2","5W3"}, $G$14:$G$89, {"8W2";"5W3"}, $K$14:$K$89, "&lt;="&amp;$A133, $L$14:$L$89, "&gt;="&amp;$A134))))</f>
        <v>1</v>
      </c>
      <c r="P133"/>
    </row>
    <row r="134" spans="1:16" ht="15" x14ac:dyDescent="0.25">
      <c r="A134" s="152">
        <f t="shared" si="7"/>
        <v>0.59375</v>
      </c>
      <c r="B134" s="202" t="str">
        <f t="shared" si="4"/>
        <v>2:15 PM-2:30 PM</v>
      </c>
      <c r="C134" s="54">
        <f xml:space="preserve"> IF(COUNTIFS($J$14:$J$89, C$106, $I$14:$I$89, "&gt; 0", $F$14:$F$89, "&lt;&gt;C", $K$14:$K$89, "&lt;="&amp;$A134, $L$14:$L$89, "&gt;="&amp;$A135) &lt; 2, COUNTIFS($J$14:$J$89, C$106, $I$14:$I$89, "&gt; 0", $F$14:$F$89, "&lt;&gt;C", $K$14:$K$89, "&lt;="&amp;$A134, $L$14:$L$89, "&gt;="&amp;$A135), MAX(SUM(COUNTIFS($J$14:$J$89, C$106, $I$14:$I$89, "&gt; 0", $F$14:$F$89, "&lt;&gt;C", $G$14:$G$89, {"1"}, $G$14:$G$89, {"1"}, $K$14:$K$89, "&lt;="&amp;$A134, $L$14:$L$89, "&gt;="&amp;$A135)), SUM(COUNTIFS($J$14:$J$89, C$106, $I$14:$I$89, "&gt; 0", $F$14:$F$89, "&lt;&gt;C", $G$14:$G$89, {"1","5W1"}, $G$14:$G$89, {"1";"5W1"}, $K$14:$K$89, "&lt;="&amp;$A134, $L$14:$L$89, "&gt;="&amp;$A135)), SUM(COUNTIFS($J$14:$J$89, C$106, $I$14:$I$89, "&gt; 0", $F$14:$F$89, "&lt;&gt;C", $G$14:$G$89, {"1","5W2"}, $G$14:$G$89, {"1";"5W2"}, $K$14:$K$89, "&lt;="&amp;$A134, $L$14:$L$89, "&gt;="&amp;$A135)), SUM(COUNTIFS($J$14:$J$89, C$106, $I$14:$I$89, "&gt; 0", $F$14:$F$89, "&lt;&gt;C", $G$14:$G$89, {"1","5W3"}, $G$14:$G$89, {"1";"5W3"}, $K$14:$K$89, "&lt;="&amp;$A134, $L$14:$L$89, "&gt;="&amp;$A135)), SUM(COUNTIFS($J$14:$J$89, C$106, $I$14:$I$89, "&gt; 0", $F$14:$F$89, "&lt;&gt;C", $G$14:$G$89, {"1","8W1"}, $G$14:$G$89, {"1";"8W1"}, $K$14:$K$89, "&lt;="&amp;$A134, $L$14:$L$89, "&gt;="&amp;$A135)), SUM(COUNTIFS($J$14:$J$89, C$106, $I$14:$I$89, "&gt; 0", $F$14:$F$89, "&lt;&gt;C", $G$14:$G$89, {"1","8W2"}, $G$14:$G$89, {"1";"8W2"}, $K$14:$K$89, "&lt;="&amp;$A134, $L$14:$L$89, "&gt;="&amp;$A135)), SUM(COUNTIFS($J$14:$J$89, C$106, $I$14:$I$89, "&gt; 0", $F$14:$F$89, "&lt;&gt;C", $G$14:$G$89, {"8W1","5W1"}, $G$14:$G$89, {"8W1";"5W1"}, $K$14:$K$89, "&lt;="&amp;$A134, $L$14:$L$89, "&gt;="&amp;$A135)), SUM(COUNTIFS($J$14:$J$89, C$106, $I$14:$I$89, "&gt; 0", $F$14:$F$89, "&lt;&gt;C", $G$14:$G$89, {"8W1","5W2"}, $G$14:$G$89, {"8W1";"5W2"}, $K$14:$K$89, "&lt;="&amp;$A134, $L$14:$L$89, "&gt;="&amp;$A135)), SUM(COUNTIFS($J$14:$J$89, C$106, $I$14:$I$89, "&gt; 0", $F$14:$F$89, "&lt;&gt;C", $G$14:$G$89, {"8W2","5W2"}, $G$14:$G$89, {"8W2";"5W2"}, $K$14:$K$89, "&lt;="&amp;$A134, $L$14:$L$89, "&gt;="&amp;$A135)), SUM(COUNTIFS($J$14:$J$89, C$106, $I$14:$I$89, "&gt; 0", $F$14:$F$89, "&lt;&gt;C", $G$14:$G$89, {"8W2","5W3"}, $G$14:$G$89, {"8W2";"5W3"}, $K$14:$K$89, "&lt;="&amp;$A134, $L$14:$L$89, "&gt;="&amp;$A135))))</f>
        <v>0</v>
      </c>
      <c r="D134" s="54">
        <f xml:space="preserve"> IF(COUNTIFS($J$14:$J$89, D$106, $I$14:$I$89, "&gt; 0", $F$14:$F$89, "&lt;&gt;C", $K$14:$K$89, "&lt;="&amp;$A134, $L$14:$L$89, "&gt;="&amp;$A135) &lt; 2, COUNTIFS($J$14:$J$89, D$106, $I$14:$I$89, "&gt; 0", $F$14:$F$89, "&lt;&gt;C", $K$14:$K$89, "&lt;="&amp;$A134, $L$14:$L$89, "&gt;="&amp;$A135), MAX(SUM(COUNTIFS($J$14:$J$89, D$106, $I$14:$I$89, "&gt; 0", $F$14:$F$89, "&lt;&gt;C", $G$14:$G$89, {"1"}, $G$14:$G$89, {"1"}, $K$14:$K$89, "&lt;="&amp;$A134, $L$14:$L$89, "&gt;="&amp;$A135)), SUM(COUNTIFS($J$14:$J$89, D$106, $I$14:$I$89, "&gt; 0", $F$14:$F$89, "&lt;&gt;C", $G$14:$G$89, {"1","5W1"}, $G$14:$G$89, {"1";"5W1"}, $K$14:$K$89, "&lt;="&amp;$A134, $L$14:$L$89, "&gt;="&amp;$A135)), SUM(COUNTIFS($J$14:$J$89, D$106, $I$14:$I$89, "&gt; 0", $F$14:$F$89, "&lt;&gt;C", $G$14:$G$89, {"1","5W2"}, $G$14:$G$89, {"1";"5W2"}, $K$14:$K$89, "&lt;="&amp;$A134, $L$14:$L$89, "&gt;="&amp;$A135)), SUM(COUNTIFS($J$14:$J$89, D$106, $I$14:$I$89, "&gt; 0", $F$14:$F$89, "&lt;&gt;C", $G$14:$G$89, {"1","5W3"}, $G$14:$G$89, {"1";"5W3"}, $K$14:$K$89, "&lt;="&amp;$A134, $L$14:$L$89, "&gt;="&amp;$A135)), SUM(COUNTIFS($J$14:$J$89, D$106, $I$14:$I$89, "&gt; 0", $F$14:$F$89, "&lt;&gt;C", $G$14:$G$89, {"1","8W1"}, $G$14:$G$89, {"1";"8W1"}, $K$14:$K$89, "&lt;="&amp;$A134, $L$14:$L$89, "&gt;="&amp;$A135)), SUM(COUNTIFS($J$14:$J$89, D$106, $I$14:$I$89, "&gt; 0", $F$14:$F$89, "&lt;&gt;C", $G$14:$G$89, {"1","8W2"}, $G$14:$G$89, {"1";"8W2"}, $K$14:$K$89, "&lt;="&amp;$A134, $L$14:$L$89, "&gt;="&amp;$A135)), SUM(COUNTIFS($J$14:$J$89, D$106, $I$14:$I$89, "&gt; 0", $F$14:$F$89, "&lt;&gt;C", $G$14:$G$89, {"8W1","5W1"}, $G$14:$G$89, {"8W1";"5W1"}, $K$14:$K$89, "&lt;="&amp;$A134, $L$14:$L$89, "&gt;="&amp;$A135)), SUM(COUNTIFS($J$14:$J$89, D$106, $I$14:$I$89, "&gt; 0", $F$14:$F$89, "&lt;&gt;C", $G$14:$G$89, {"8W1","5W2"}, $G$14:$G$89, {"8W1";"5W2"}, $K$14:$K$89, "&lt;="&amp;$A134, $L$14:$L$89, "&gt;="&amp;$A135)), SUM(COUNTIFS($J$14:$J$89, D$106, $I$14:$I$89, "&gt; 0", $F$14:$F$89, "&lt;&gt;C", $G$14:$G$89, {"8W2","5W2"}, $G$14:$G$89, {"8W2";"5W2"}, $K$14:$K$89, "&lt;="&amp;$A134, $L$14:$L$89, "&gt;="&amp;$A135)), SUM(COUNTIFS($J$14:$J$89, D$106, $I$14:$I$89, "&gt; 0", $F$14:$F$89, "&lt;&gt;C", $G$14:$G$89, {"8W2","5W3"}, $G$14:$G$89, {"8W2";"5W3"}, $K$14:$K$89, "&lt;="&amp;$A134, $L$14:$L$89, "&gt;="&amp;$A135))))</f>
        <v>0</v>
      </c>
      <c r="E134" s="54">
        <f xml:space="preserve"> IF(COUNTIFS($J$14:$J$89, E$106, $I$14:$I$89, "&gt; 0", $F$14:$F$89, "&lt;&gt;C", $K$14:$K$89, "&lt;="&amp;$A134, $L$14:$L$89, "&gt;="&amp;$A135) &lt; 2, COUNTIFS($J$14:$J$89, E$106, $I$14:$I$89, "&gt; 0", $F$14:$F$89, "&lt;&gt;C", $K$14:$K$89, "&lt;="&amp;$A134, $L$14:$L$89, "&gt;="&amp;$A135), MAX(SUM(COUNTIFS($J$14:$J$89, E$106, $I$14:$I$89, "&gt; 0", $F$14:$F$89, "&lt;&gt;C", $G$14:$G$89, {"1"}, $G$14:$G$89, {"1"}, $K$14:$K$89, "&lt;="&amp;$A134, $L$14:$L$89, "&gt;="&amp;$A135)), SUM(COUNTIFS($J$14:$J$89, E$106, $I$14:$I$89, "&gt; 0", $F$14:$F$89, "&lt;&gt;C", $G$14:$G$89, {"1","5W1"}, $G$14:$G$89, {"1";"5W1"}, $K$14:$K$89, "&lt;="&amp;$A134, $L$14:$L$89, "&gt;="&amp;$A135)), SUM(COUNTIFS($J$14:$J$89, E$106, $I$14:$I$89, "&gt; 0", $F$14:$F$89, "&lt;&gt;C", $G$14:$G$89, {"1","5W2"}, $G$14:$G$89, {"1";"5W2"}, $K$14:$K$89, "&lt;="&amp;$A134, $L$14:$L$89, "&gt;="&amp;$A135)), SUM(COUNTIFS($J$14:$J$89, E$106, $I$14:$I$89, "&gt; 0", $F$14:$F$89, "&lt;&gt;C", $G$14:$G$89, {"1","5W3"}, $G$14:$G$89, {"1";"5W3"}, $K$14:$K$89, "&lt;="&amp;$A134, $L$14:$L$89, "&gt;="&amp;$A135)), SUM(COUNTIFS($J$14:$J$89, E$106, $I$14:$I$89, "&gt; 0", $F$14:$F$89, "&lt;&gt;C", $G$14:$G$89, {"1","8W1"}, $G$14:$G$89, {"1";"8W1"}, $K$14:$K$89, "&lt;="&amp;$A134, $L$14:$L$89, "&gt;="&amp;$A135)), SUM(COUNTIFS($J$14:$J$89, E$106, $I$14:$I$89, "&gt; 0", $F$14:$F$89, "&lt;&gt;C", $G$14:$G$89, {"1","8W2"}, $G$14:$G$89, {"1";"8W2"}, $K$14:$K$89, "&lt;="&amp;$A134, $L$14:$L$89, "&gt;="&amp;$A135)), SUM(COUNTIFS($J$14:$J$89, E$106, $I$14:$I$89, "&gt; 0", $F$14:$F$89, "&lt;&gt;C", $G$14:$G$89, {"8W1","5W1"}, $G$14:$G$89, {"8W1";"5W1"}, $K$14:$K$89, "&lt;="&amp;$A134, $L$14:$L$89, "&gt;="&amp;$A135)), SUM(COUNTIFS($J$14:$J$89, E$106, $I$14:$I$89, "&gt; 0", $F$14:$F$89, "&lt;&gt;C", $G$14:$G$89, {"8W1","5W2"}, $G$14:$G$89, {"8W1";"5W2"}, $K$14:$K$89, "&lt;="&amp;$A134, $L$14:$L$89, "&gt;="&amp;$A135)), SUM(COUNTIFS($J$14:$J$89, E$106, $I$14:$I$89, "&gt; 0", $F$14:$F$89, "&lt;&gt;C", $G$14:$G$89, {"8W2","5W2"}, $G$14:$G$89, {"8W2";"5W2"}, $K$14:$K$89, "&lt;="&amp;$A134, $L$14:$L$89, "&gt;="&amp;$A135)), SUM(COUNTIFS($J$14:$J$89, E$106, $I$14:$I$89, "&gt; 0", $F$14:$F$89, "&lt;&gt;C", $G$14:$G$89, {"8W2","5W3"}, $G$14:$G$89, {"8W2";"5W3"}, $K$14:$K$89, "&lt;="&amp;$A134, $L$14:$L$89, "&gt;="&amp;$A135))))</f>
        <v>0</v>
      </c>
      <c r="F134" s="54">
        <f xml:space="preserve"> IF(COUNTIFS($J$14:$J$89, F$106, $I$14:$I$89, "&gt; 0", $F$14:$F$89, "&lt;&gt;C", $K$14:$K$89, "&lt;="&amp;$A134, $L$14:$L$89, "&gt;="&amp;$A135) &lt; 2, COUNTIFS($J$14:$J$89, F$106, $I$14:$I$89, "&gt; 0", $F$14:$F$89, "&lt;&gt;C", $K$14:$K$89, "&lt;="&amp;$A134, $L$14:$L$89, "&gt;="&amp;$A135), MAX(SUM(COUNTIFS($J$14:$J$89, F$106, $I$14:$I$89, "&gt; 0", $F$14:$F$89, "&lt;&gt;C", $G$14:$G$89, {"1"}, $G$14:$G$89, {"1"}, $K$14:$K$89, "&lt;="&amp;$A134, $L$14:$L$89, "&gt;="&amp;$A135)), SUM(COUNTIFS($J$14:$J$89, F$106, $I$14:$I$89, "&gt; 0", $F$14:$F$89, "&lt;&gt;C", $G$14:$G$89, {"1","5W1"}, $G$14:$G$89, {"1";"5W1"}, $K$14:$K$89, "&lt;="&amp;$A134, $L$14:$L$89, "&gt;="&amp;$A135)), SUM(COUNTIFS($J$14:$J$89, F$106, $I$14:$I$89, "&gt; 0", $F$14:$F$89, "&lt;&gt;C", $G$14:$G$89, {"1","5W2"}, $G$14:$G$89, {"1";"5W2"}, $K$14:$K$89, "&lt;="&amp;$A134, $L$14:$L$89, "&gt;="&amp;$A135)), SUM(COUNTIFS($J$14:$J$89, F$106, $I$14:$I$89, "&gt; 0", $F$14:$F$89, "&lt;&gt;C", $G$14:$G$89, {"1","5W3"}, $G$14:$G$89, {"1";"5W3"}, $K$14:$K$89, "&lt;="&amp;$A134, $L$14:$L$89, "&gt;="&amp;$A135)), SUM(COUNTIFS($J$14:$J$89, F$106, $I$14:$I$89, "&gt; 0", $F$14:$F$89, "&lt;&gt;C", $G$14:$G$89, {"1","8W1"}, $G$14:$G$89, {"1";"8W1"}, $K$14:$K$89, "&lt;="&amp;$A134, $L$14:$L$89, "&gt;="&amp;$A135)), SUM(COUNTIFS($J$14:$J$89, F$106, $I$14:$I$89, "&gt; 0", $F$14:$F$89, "&lt;&gt;C", $G$14:$G$89, {"1","8W2"}, $G$14:$G$89, {"1";"8W2"}, $K$14:$K$89, "&lt;="&amp;$A134, $L$14:$L$89, "&gt;="&amp;$A135)), SUM(COUNTIFS($J$14:$J$89, F$106, $I$14:$I$89, "&gt; 0", $F$14:$F$89, "&lt;&gt;C", $G$14:$G$89, {"8W1","5W1"}, $G$14:$G$89, {"8W1";"5W1"}, $K$14:$K$89, "&lt;="&amp;$A134, $L$14:$L$89, "&gt;="&amp;$A135)), SUM(COUNTIFS($J$14:$J$89, F$106, $I$14:$I$89, "&gt; 0", $F$14:$F$89, "&lt;&gt;C", $G$14:$G$89, {"8W1","5W2"}, $G$14:$G$89, {"8W1";"5W2"}, $K$14:$K$89, "&lt;="&amp;$A134, $L$14:$L$89, "&gt;="&amp;$A135)), SUM(COUNTIFS($J$14:$J$89, F$106, $I$14:$I$89, "&gt; 0", $F$14:$F$89, "&lt;&gt;C", $G$14:$G$89, {"8W2","5W2"}, $G$14:$G$89, {"8W2";"5W2"}, $K$14:$K$89, "&lt;="&amp;$A134, $L$14:$L$89, "&gt;="&amp;$A135)), SUM(COUNTIFS($J$14:$J$89, F$106, $I$14:$I$89, "&gt; 0", $F$14:$F$89, "&lt;&gt;C", $G$14:$G$89, {"8W2","5W3"}, $G$14:$G$89, {"8W2";"5W3"}, $K$14:$K$89, "&lt;="&amp;$A134, $L$14:$L$89, "&gt;="&amp;$A135))))</f>
        <v>0</v>
      </c>
      <c r="G134" s="54">
        <f xml:space="preserve"> IF(COUNTIFS($J$14:$J$89, G$106, $I$14:$I$89, "&gt; 0", $F$14:$F$89, "&lt;&gt;C", $K$14:$K$89, "&lt;="&amp;$A134, $L$14:$L$89, "&gt;="&amp;$A135) &lt; 2, COUNTIFS($J$14:$J$89, G$106, $I$14:$I$89, "&gt; 0", $F$14:$F$89, "&lt;&gt;C", $K$14:$K$89, "&lt;="&amp;$A134, $L$14:$L$89, "&gt;="&amp;$A135), MAX(SUM(COUNTIFS($J$14:$J$89, G$106, $I$14:$I$89, "&gt; 0", $F$14:$F$89, "&lt;&gt;C", $G$14:$G$89, {"1"}, $G$14:$G$89, {"1"}, $K$14:$K$89, "&lt;="&amp;$A134, $L$14:$L$89, "&gt;="&amp;$A135)), SUM(COUNTIFS($J$14:$J$89, G$106, $I$14:$I$89, "&gt; 0", $F$14:$F$89, "&lt;&gt;C", $G$14:$G$89, {"1","5W1"}, $G$14:$G$89, {"1";"5W1"}, $K$14:$K$89, "&lt;="&amp;$A134, $L$14:$L$89, "&gt;="&amp;$A135)), SUM(COUNTIFS($J$14:$J$89, G$106, $I$14:$I$89, "&gt; 0", $F$14:$F$89, "&lt;&gt;C", $G$14:$G$89, {"1","5W2"}, $G$14:$G$89, {"1";"5W2"}, $K$14:$K$89, "&lt;="&amp;$A134, $L$14:$L$89, "&gt;="&amp;$A135)), SUM(COUNTIFS($J$14:$J$89, G$106, $I$14:$I$89, "&gt; 0", $F$14:$F$89, "&lt;&gt;C", $G$14:$G$89, {"1","5W3"}, $G$14:$G$89, {"1";"5W3"}, $K$14:$K$89, "&lt;="&amp;$A134, $L$14:$L$89, "&gt;="&amp;$A135)), SUM(COUNTIFS($J$14:$J$89, G$106, $I$14:$I$89, "&gt; 0", $F$14:$F$89, "&lt;&gt;C", $G$14:$G$89, {"1","8W1"}, $G$14:$G$89, {"1";"8W1"}, $K$14:$K$89, "&lt;="&amp;$A134, $L$14:$L$89, "&gt;="&amp;$A135)), SUM(COUNTIFS($J$14:$J$89, G$106, $I$14:$I$89, "&gt; 0", $F$14:$F$89, "&lt;&gt;C", $G$14:$G$89, {"1","8W2"}, $G$14:$G$89, {"1";"8W2"}, $K$14:$K$89, "&lt;="&amp;$A134, $L$14:$L$89, "&gt;="&amp;$A135)), SUM(COUNTIFS($J$14:$J$89, G$106, $I$14:$I$89, "&gt; 0", $F$14:$F$89, "&lt;&gt;C", $G$14:$G$89, {"8W1","5W1"}, $G$14:$G$89, {"8W1";"5W1"}, $K$14:$K$89, "&lt;="&amp;$A134, $L$14:$L$89, "&gt;="&amp;$A135)), SUM(COUNTIFS($J$14:$J$89, G$106, $I$14:$I$89, "&gt; 0", $F$14:$F$89, "&lt;&gt;C", $G$14:$G$89, {"8W1","5W2"}, $G$14:$G$89, {"8W1";"5W2"}, $K$14:$K$89, "&lt;="&amp;$A134, $L$14:$L$89, "&gt;="&amp;$A135)), SUM(COUNTIFS($J$14:$J$89, G$106, $I$14:$I$89, "&gt; 0", $F$14:$F$89, "&lt;&gt;C", $G$14:$G$89, {"8W2","5W2"}, $G$14:$G$89, {"8W2";"5W2"}, $K$14:$K$89, "&lt;="&amp;$A134, $L$14:$L$89, "&gt;="&amp;$A135)), SUM(COUNTIFS($J$14:$J$89, G$106, $I$14:$I$89, "&gt; 0", $F$14:$F$89, "&lt;&gt;C", $G$14:$G$89, {"8W2","5W3"}, $G$14:$G$89, {"8W2";"5W3"}, $K$14:$K$89, "&lt;="&amp;$A134, $L$14:$L$89, "&gt;="&amp;$A135))))</f>
        <v>0</v>
      </c>
      <c r="H134" s="54">
        <f xml:space="preserve"> IF(COUNTIFS($J$14:$J$89, H$106, $I$14:$I$89, "&gt; 0", $F$14:$F$89, "&lt;&gt;C", $K$14:$K$89, "&lt;="&amp;$A134, $L$14:$L$89, "&gt;="&amp;$A135) &lt; 2, COUNTIFS($J$14:$J$89, H$106, $I$14:$I$89, "&gt; 0", $F$14:$F$89, "&lt;&gt;C", $K$14:$K$89, "&lt;="&amp;$A134, $L$14:$L$89, "&gt;="&amp;$A135), MAX(SUM(COUNTIFS($J$14:$J$89, H$106, $I$14:$I$89, "&gt; 0", $F$14:$F$89, "&lt;&gt;C", $G$14:$G$89, {"1"}, $G$14:$G$89, {"1"}, $K$14:$K$89, "&lt;="&amp;$A134, $L$14:$L$89, "&gt;="&amp;$A135)), SUM(COUNTIFS($J$14:$J$89, H$106, $I$14:$I$89, "&gt; 0", $F$14:$F$89, "&lt;&gt;C", $G$14:$G$89, {"1","5W1"}, $G$14:$G$89, {"1";"5W1"}, $K$14:$K$89, "&lt;="&amp;$A134, $L$14:$L$89, "&gt;="&amp;$A135)), SUM(COUNTIFS($J$14:$J$89, H$106, $I$14:$I$89, "&gt; 0", $F$14:$F$89, "&lt;&gt;C", $G$14:$G$89, {"1","5W2"}, $G$14:$G$89, {"1";"5W2"}, $K$14:$K$89, "&lt;="&amp;$A134, $L$14:$L$89, "&gt;="&amp;$A135)), SUM(COUNTIFS($J$14:$J$89, H$106, $I$14:$I$89, "&gt; 0", $F$14:$F$89, "&lt;&gt;C", $G$14:$G$89, {"1","5W3"}, $G$14:$G$89, {"1";"5W3"}, $K$14:$K$89, "&lt;="&amp;$A134, $L$14:$L$89, "&gt;="&amp;$A135)), SUM(COUNTIFS($J$14:$J$89, H$106, $I$14:$I$89, "&gt; 0", $F$14:$F$89, "&lt;&gt;C", $G$14:$G$89, {"1","8W1"}, $G$14:$G$89, {"1";"8W1"}, $K$14:$K$89, "&lt;="&amp;$A134, $L$14:$L$89, "&gt;="&amp;$A135)), SUM(COUNTIFS($J$14:$J$89, H$106, $I$14:$I$89, "&gt; 0", $F$14:$F$89, "&lt;&gt;C", $G$14:$G$89, {"1","8W2"}, $G$14:$G$89, {"1";"8W2"}, $K$14:$K$89, "&lt;="&amp;$A134, $L$14:$L$89, "&gt;="&amp;$A135)), SUM(COUNTIFS($J$14:$J$89, H$106, $I$14:$I$89, "&gt; 0", $F$14:$F$89, "&lt;&gt;C", $G$14:$G$89, {"8W1","5W1"}, $G$14:$G$89, {"8W1";"5W1"}, $K$14:$K$89, "&lt;="&amp;$A134, $L$14:$L$89, "&gt;="&amp;$A135)), SUM(COUNTIFS($J$14:$J$89, H$106, $I$14:$I$89, "&gt; 0", $F$14:$F$89, "&lt;&gt;C", $G$14:$G$89, {"8W1","5W2"}, $G$14:$G$89, {"8W1";"5W2"}, $K$14:$K$89, "&lt;="&amp;$A134, $L$14:$L$89, "&gt;="&amp;$A135)), SUM(COUNTIFS($J$14:$J$89, H$106, $I$14:$I$89, "&gt; 0", $F$14:$F$89, "&lt;&gt;C", $G$14:$G$89, {"8W2","5W2"}, $G$14:$G$89, {"8W2";"5W2"}, $K$14:$K$89, "&lt;="&amp;$A134, $L$14:$L$89, "&gt;="&amp;$A135)), SUM(COUNTIFS($J$14:$J$89, H$106, $I$14:$I$89, "&gt; 0", $F$14:$F$89, "&lt;&gt;C", $G$14:$G$89, {"8W2","5W3"}, $G$14:$G$89, {"8W2";"5W3"}, $K$14:$K$89, "&lt;="&amp;$A134, $L$14:$L$89, "&gt;="&amp;$A135))))</f>
        <v>1</v>
      </c>
      <c r="P134"/>
    </row>
    <row r="135" spans="1:16" ht="15" x14ac:dyDescent="0.25">
      <c r="A135" s="152">
        <f t="shared" si="7"/>
        <v>0.60416666666666663</v>
      </c>
      <c r="B135" s="202" t="str">
        <f t="shared" si="4"/>
        <v>2:30 PM-2:45 PM</v>
      </c>
      <c r="C135" s="54">
        <f xml:space="preserve"> IF(COUNTIFS($J$14:$J$89, C$106, $I$14:$I$89, "&gt; 0", $F$14:$F$89, "&lt;&gt;C", $K$14:$K$89, "&lt;="&amp;$A135, $L$14:$L$89, "&gt;="&amp;$A136) &lt; 2, COUNTIFS($J$14:$J$89, C$106, $I$14:$I$89, "&gt; 0", $F$14:$F$89, "&lt;&gt;C", $K$14:$K$89, "&lt;="&amp;$A135, $L$14:$L$89, "&gt;="&amp;$A136), MAX(SUM(COUNTIFS($J$14:$J$89, C$106, $I$14:$I$89, "&gt; 0", $F$14:$F$89, "&lt;&gt;C", $G$14:$G$89, {"1"}, $G$14:$G$89, {"1"}, $K$14:$K$89, "&lt;="&amp;$A135, $L$14:$L$89, "&gt;="&amp;$A136)), SUM(COUNTIFS($J$14:$J$89, C$106, $I$14:$I$89, "&gt; 0", $F$14:$F$89, "&lt;&gt;C", $G$14:$G$89, {"1","5W1"}, $G$14:$G$89, {"1";"5W1"}, $K$14:$K$89, "&lt;="&amp;$A135, $L$14:$L$89, "&gt;="&amp;$A136)), SUM(COUNTIFS($J$14:$J$89, C$106, $I$14:$I$89, "&gt; 0", $F$14:$F$89, "&lt;&gt;C", $G$14:$G$89, {"1","5W2"}, $G$14:$G$89, {"1";"5W2"}, $K$14:$K$89, "&lt;="&amp;$A135, $L$14:$L$89, "&gt;="&amp;$A136)), SUM(COUNTIFS($J$14:$J$89, C$106, $I$14:$I$89, "&gt; 0", $F$14:$F$89, "&lt;&gt;C", $G$14:$G$89, {"1","5W3"}, $G$14:$G$89, {"1";"5W3"}, $K$14:$K$89, "&lt;="&amp;$A135, $L$14:$L$89, "&gt;="&amp;$A136)), SUM(COUNTIFS($J$14:$J$89, C$106, $I$14:$I$89, "&gt; 0", $F$14:$F$89, "&lt;&gt;C", $G$14:$G$89, {"1","8W1"}, $G$14:$G$89, {"1";"8W1"}, $K$14:$K$89, "&lt;="&amp;$A135, $L$14:$L$89, "&gt;="&amp;$A136)), SUM(COUNTIFS($J$14:$J$89, C$106, $I$14:$I$89, "&gt; 0", $F$14:$F$89, "&lt;&gt;C", $G$14:$G$89, {"1","8W2"}, $G$14:$G$89, {"1";"8W2"}, $K$14:$K$89, "&lt;="&amp;$A135, $L$14:$L$89, "&gt;="&amp;$A136)), SUM(COUNTIFS($J$14:$J$89, C$106, $I$14:$I$89, "&gt; 0", $F$14:$F$89, "&lt;&gt;C", $G$14:$G$89, {"8W1","5W1"}, $G$14:$G$89, {"8W1";"5W1"}, $K$14:$K$89, "&lt;="&amp;$A135, $L$14:$L$89, "&gt;="&amp;$A136)), SUM(COUNTIFS($J$14:$J$89, C$106, $I$14:$I$89, "&gt; 0", $F$14:$F$89, "&lt;&gt;C", $G$14:$G$89, {"8W1","5W2"}, $G$14:$G$89, {"8W1";"5W2"}, $K$14:$K$89, "&lt;="&amp;$A135, $L$14:$L$89, "&gt;="&amp;$A136)), SUM(COUNTIFS($J$14:$J$89, C$106, $I$14:$I$89, "&gt; 0", $F$14:$F$89, "&lt;&gt;C", $G$14:$G$89, {"8W2","5W2"}, $G$14:$G$89, {"8W2";"5W2"}, $K$14:$K$89, "&lt;="&amp;$A135, $L$14:$L$89, "&gt;="&amp;$A136)), SUM(COUNTIFS($J$14:$J$89, C$106, $I$14:$I$89, "&gt; 0", $F$14:$F$89, "&lt;&gt;C", $G$14:$G$89, {"8W2","5W3"}, $G$14:$G$89, {"8W2";"5W3"}, $K$14:$K$89, "&lt;="&amp;$A135, $L$14:$L$89, "&gt;="&amp;$A136))))</f>
        <v>0</v>
      </c>
      <c r="D135" s="54">
        <f xml:space="preserve"> IF(COUNTIFS($J$14:$J$89, D$106, $I$14:$I$89, "&gt; 0", $F$14:$F$89, "&lt;&gt;C", $K$14:$K$89, "&lt;="&amp;$A135, $L$14:$L$89, "&gt;="&amp;$A136) &lt; 2, COUNTIFS($J$14:$J$89, D$106, $I$14:$I$89, "&gt; 0", $F$14:$F$89, "&lt;&gt;C", $K$14:$K$89, "&lt;="&amp;$A135, $L$14:$L$89, "&gt;="&amp;$A136), MAX(SUM(COUNTIFS($J$14:$J$89, D$106, $I$14:$I$89, "&gt; 0", $F$14:$F$89, "&lt;&gt;C", $G$14:$G$89, {"1"}, $G$14:$G$89, {"1"}, $K$14:$K$89, "&lt;="&amp;$A135, $L$14:$L$89, "&gt;="&amp;$A136)), SUM(COUNTIFS($J$14:$J$89, D$106, $I$14:$I$89, "&gt; 0", $F$14:$F$89, "&lt;&gt;C", $G$14:$G$89, {"1","5W1"}, $G$14:$G$89, {"1";"5W1"}, $K$14:$K$89, "&lt;="&amp;$A135, $L$14:$L$89, "&gt;="&amp;$A136)), SUM(COUNTIFS($J$14:$J$89, D$106, $I$14:$I$89, "&gt; 0", $F$14:$F$89, "&lt;&gt;C", $G$14:$G$89, {"1","5W2"}, $G$14:$G$89, {"1";"5W2"}, $K$14:$K$89, "&lt;="&amp;$A135, $L$14:$L$89, "&gt;="&amp;$A136)), SUM(COUNTIFS($J$14:$J$89, D$106, $I$14:$I$89, "&gt; 0", $F$14:$F$89, "&lt;&gt;C", $G$14:$G$89, {"1","5W3"}, $G$14:$G$89, {"1";"5W3"}, $K$14:$K$89, "&lt;="&amp;$A135, $L$14:$L$89, "&gt;="&amp;$A136)), SUM(COUNTIFS($J$14:$J$89, D$106, $I$14:$I$89, "&gt; 0", $F$14:$F$89, "&lt;&gt;C", $G$14:$G$89, {"1","8W1"}, $G$14:$G$89, {"1";"8W1"}, $K$14:$K$89, "&lt;="&amp;$A135, $L$14:$L$89, "&gt;="&amp;$A136)), SUM(COUNTIFS($J$14:$J$89, D$106, $I$14:$I$89, "&gt; 0", $F$14:$F$89, "&lt;&gt;C", $G$14:$G$89, {"1","8W2"}, $G$14:$G$89, {"1";"8W2"}, $K$14:$K$89, "&lt;="&amp;$A135, $L$14:$L$89, "&gt;="&amp;$A136)), SUM(COUNTIFS($J$14:$J$89, D$106, $I$14:$I$89, "&gt; 0", $F$14:$F$89, "&lt;&gt;C", $G$14:$G$89, {"8W1","5W1"}, $G$14:$G$89, {"8W1";"5W1"}, $K$14:$K$89, "&lt;="&amp;$A135, $L$14:$L$89, "&gt;="&amp;$A136)), SUM(COUNTIFS($J$14:$J$89, D$106, $I$14:$I$89, "&gt; 0", $F$14:$F$89, "&lt;&gt;C", $G$14:$G$89, {"8W1","5W2"}, $G$14:$G$89, {"8W1";"5W2"}, $K$14:$K$89, "&lt;="&amp;$A135, $L$14:$L$89, "&gt;="&amp;$A136)), SUM(COUNTIFS($J$14:$J$89, D$106, $I$14:$I$89, "&gt; 0", $F$14:$F$89, "&lt;&gt;C", $G$14:$G$89, {"8W2","5W2"}, $G$14:$G$89, {"8W2";"5W2"}, $K$14:$K$89, "&lt;="&amp;$A135, $L$14:$L$89, "&gt;="&amp;$A136)), SUM(COUNTIFS($J$14:$J$89, D$106, $I$14:$I$89, "&gt; 0", $F$14:$F$89, "&lt;&gt;C", $G$14:$G$89, {"8W2","5W3"}, $G$14:$G$89, {"8W2";"5W3"}, $K$14:$K$89, "&lt;="&amp;$A135, $L$14:$L$89, "&gt;="&amp;$A136))))</f>
        <v>1</v>
      </c>
      <c r="E135" s="54">
        <f xml:space="preserve"> IF(COUNTIFS($J$14:$J$89, E$106, $I$14:$I$89, "&gt; 0", $F$14:$F$89, "&lt;&gt;C", $K$14:$K$89, "&lt;="&amp;$A135, $L$14:$L$89, "&gt;="&amp;$A136) &lt; 2, COUNTIFS($J$14:$J$89, E$106, $I$14:$I$89, "&gt; 0", $F$14:$F$89, "&lt;&gt;C", $K$14:$K$89, "&lt;="&amp;$A135, $L$14:$L$89, "&gt;="&amp;$A136), MAX(SUM(COUNTIFS($J$14:$J$89, E$106, $I$14:$I$89, "&gt; 0", $F$14:$F$89, "&lt;&gt;C", $G$14:$G$89, {"1"}, $G$14:$G$89, {"1"}, $K$14:$K$89, "&lt;="&amp;$A135, $L$14:$L$89, "&gt;="&amp;$A136)), SUM(COUNTIFS($J$14:$J$89, E$106, $I$14:$I$89, "&gt; 0", $F$14:$F$89, "&lt;&gt;C", $G$14:$G$89, {"1","5W1"}, $G$14:$G$89, {"1";"5W1"}, $K$14:$K$89, "&lt;="&amp;$A135, $L$14:$L$89, "&gt;="&amp;$A136)), SUM(COUNTIFS($J$14:$J$89, E$106, $I$14:$I$89, "&gt; 0", $F$14:$F$89, "&lt;&gt;C", $G$14:$G$89, {"1","5W2"}, $G$14:$G$89, {"1";"5W2"}, $K$14:$K$89, "&lt;="&amp;$A135, $L$14:$L$89, "&gt;="&amp;$A136)), SUM(COUNTIFS($J$14:$J$89, E$106, $I$14:$I$89, "&gt; 0", $F$14:$F$89, "&lt;&gt;C", $G$14:$G$89, {"1","5W3"}, $G$14:$G$89, {"1";"5W3"}, $K$14:$K$89, "&lt;="&amp;$A135, $L$14:$L$89, "&gt;="&amp;$A136)), SUM(COUNTIFS($J$14:$J$89, E$106, $I$14:$I$89, "&gt; 0", $F$14:$F$89, "&lt;&gt;C", $G$14:$G$89, {"1","8W1"}, $G$14:$G$89, {"1";"8W1"}, $K$14:$K$89, "&lt;="&amp;$A135, $L$14:$L$89, "&gt;="&amp;$A136)), SUM(COUNTIFS($J$14:$J$89, E$106, $I$14:$I$89, "&gt; 0", $F$14:$F$89, "&lt;&gt;C", $G$14:$G$89, {"1","8W2"}, $G$14:$G$89, {"1";"8W2"}, $K$14:$K$89, "&lt;="&amp;$A135, $L$14:$L$89, "&gt;="&amp;$A136)), SUM(COUNTIFS($J$14:$J$89, E$106, $I$14:$I$89, "&gt; 0", $F$14:$F$89, "&lt;&gt;C", $G$14:$G$89, {"8W1","5W1"}, $G$14:$G$89, {"8W1";"5W1"}, $K$14:$K$89, "&lt;="&amp;$A135, $L$14:$L$89, "&gt;="&amp;$A136)), SUM(COUNTIFS($J$14:$J$89, E$106, $I$14:$I$89, "&gt; 0", $F$14:$F$89, "&lt;&gt;C", $G$14:$G$89, {"8W1","5W2"}, $G$14:$G$89, {"8W1";"5W2"}, $K$14:$K$89, "&lt;="&amp;$A135, $L$14:$L$89, "&gt;="&amp;$A136)), SUM(COUNTIFS($J$14:$J$89, E$106, $I$14:$I$89, "&gt; 0", $F$14:$F$89, "&lt;&gt;C", $G$14:$G$89, {"8W2","5W2"}, $G$14:$G$89, {"8W2";"5W2"}, $K$14:$K$89, "&lt;="&amp;$A135, $L$14:$L$89, "&gt;="&amp;$A136)), SUM(COUNTIFS($J$14:$J$89, E$106, $I$14:$I$89, "&gt; 0", $F$14:$F$89, "&lt;&gt;C", $G$14:$G$89, {"8W2","5W3"}, $G$14:$G$89, {"8W2";"5W3"}, $K$14:$K$89, "&lt;="&amp;$A135, $L$14:$L$89, "&gt;="&amp;$A136))))</f>
        <v>1</v>
      </c>
      <c r="F135" s="54">
        <f xml:space="preserve"> IF(COUNTIFS($J$14:$J$89, F$106, $I$14:$I$89, "&gt; 0", $F$14:$F$89, "&lt;&gt;C", $K$14:$K$89, "&lt;="&amp;$A135, $L$14:$L$89, "&gt;="&amp;$A136) &lt; 2, COUNTIFS($J$14:$J$89, F$106, $I$14:$I$89, "&gt; 0", $F$14:$F$89, "&lt;&gt;C", $K$14:$K$89, "&lt;="&amp;$A135, $L$14:$L$89, "&gt;="&amp;$A136), MAX(SUM(COUNTIFS($J$14:$J$89, F$106, $I$14:$I$89, "&gt; 0", $F$14:$F$89, "&lt;&gt;C", $G$14:$G$89, {"1"}, $G$14:$G$89, {"1"}, $K$14:$K$89, "&lt;="&amp;$A135, $L$14:$L$89, "&gt;="&amp;$A136)), SUM(COUNTIFS($J$14:$J$89, F$106, $I$14:$I$89, "&gt; 0", $F$14:$F$89, "&lt;&gt;C", $G$14:$G$89, {"1","5W1"}, $G$14:$G$89, {"1";"5W1"}, $K$14:$K$89, "&lt;="&amp;$A135, $L$14:$L$89, "&gt;="&amp;$A136)), SUM(COUNTIFS($J$14:$J$89, F$106, $I$14:$I$89, "&gt; 0", $F$14:$F$89, "&lt;&gt;C", $G$14:$G$89, {"1","5W2"}, $G$14:$G$89, {"1";"5W2"}, $K$14:$K$89, "&lt;="&amp;$A135, $L$14:$L$89, "&gt;="&amp;$A136)), SUM(COUNTIFS($J$14:$J$89, F$106, $I$14:$I$89, "&gt; 0", $F$14:$F$89, "&lt;&gt;C", $G$14:$G$89, {"1","5W3"}, $G$14:$G$89, {"1";"5W3"}, $K$14:$K$89, "&lt;="&amp;$A135, $L$14:$L$89, "&gt;="&amp;$A136)), SUM(COUNTIFS($J$14:$J$89, F$106, $I$14:$I$89, "&gt; 0", $F$14:$F$89, "&lt;&gt;C", $G$14:$G$89, {"1","8W1"}, $G$14:$G$89, {"1";"8W1"}, $K$14:$K$89, "&lt;="&amp;$A135, $L$14:$L$89, "&gt;="&amp;$A136)), SUM(COUNTIFS($J$14:$J$89, F$106, $I$14:$I$89, "&gt; 0", $F$14:$F$89, "&lt;&gt;C", $G$14:$G$89, {"1","8W2"}, $G$14:$G$89, {"1";"8W2"}, $K$14:$K$89, "&lt;="&amp;$A135, $L$14:$L$89, "&gt;="&amp;$A136)), SUM(COUNTIFS($J$14:$J$89, F$106, $I$14:$I$89, "&gt; 0", $F$14:$F$89, "&lt;&gt;C", $G$14:$G$89, {"8W1","5W1"}, $G$14:$G$89, {"8W1";"5W1"}, $K$14:$K$89, "&lt;="&amp;$A135, $L$14:$L$89, "&gt;="&amp;$A136)), SUM(COUNTIFS($J$14:$J$89, F$106, $I$14:$I$89, "&gt; 0", $F$14:$F$89, "&lt;&gt;C", $G$14:$G$89, {"8W1","5W2"}, $G$14:$G$89, {"8W1";"5W2"}, $K$14:$K$89, "&lt;="&amp;$A135, $L$14:$L$89, "&gt;="&amp;$A136)), SUM(COUNTIFS($J$14:$J$89, F$106, $I$14:$I$89, "&gt; 0", $F$14:$F$89, "&lt;&gt;C", $G$14:$G$89, {"8W2","5W2"}, $G$14:$G$89, {"8W2";"5W2"}, $K$14:$K$89, "&lt;="&amp;$A135, $L$14:$L$89, "&gt;="&amp;$A136)), SUM(COUNTIFS($J$14:$J$89, F$106, $I$14:$I$89, "&gt; 0", $F$14:$F$89, "&lt;&gt;C", $G$14:$G$89, {"8W2","5W3"}, $G$14:$G$89, {"8W2";"5W3"}, $K$14:$K$89, "&lt;="&amp;$A135, $L$14:$L$89, "&gt;="&amp;$A136))))</f>
        <v>1</v>
      </c>
      <c r="G135" s="54">
        <f xml:space="preserve"> IF(COUNTIFS($J$14:$J$89, G$106, $I$14:$I$89, "&gt; 0", $F$14:$F$89, "&lt;&gt;C", $K$14:$K$89, "&lt;="&amp;$A135, $L$14:$L$89, "&gt;="&amp;$A136) &lt; 2, COUNTIFS($J$14:$J$89, G$106, $I$14:$I$89, "&gt; 0", $F$14:$F$89, "&lt;&gt;C", $K$14:$K$89, "&lt;="&amp;$A135, $L$14:$L$89, "&gt;="&amp;$A136), MAX(SUM(COUNTIFS($J$14:$J$89, G$106, $I$14:$I$89, "&gt; 0", $F$14:$F$89, "&lt;&gt;C", $G$14:$G$89, {"1"}, $G$14:$G$89, {"1"}, $K$14:$K$89, "&lt;="&amp;$A135, $L$14:$L$89, "&gt;="&amp;$A136)), SUM(COUNTIFS($J$14:$J$89, G$106, $I$14:$I$89, "&gt; 0", $F$14:$F$89, "&lt;&gt;C", $G$14:$G$89, {"1","5W1"}, $G$14:$G$89, {"1";"5W1"}, $K$14:$K$89, "&lt;="&amp;$A135, $L$14:$L$89, "&gt;="&amp;$A136)), SUM(COUNTIFS($J$14:$J$89, G$106, $I$14:$I$89, "&gt; 0", $F$14:$F$89, "&lt;&gt;C", $G$14:$G$89, {"1","5W2"}, $G$14:$G$89, {"1";"5W2"}, $K$14:$K$89, "&lt;="&amp;$A135, $L$14:$L$89, "&gt;="&amp;$A136)), SUM(COUNTIFS($J$14:$J$89, G$106, $I$14:$I$89, "&gt; 0", $F$14:$F$89, "&lt;&gt;C", $G$14:$G$89, {"1","5W3"}, $G$14:$G$89, {"1";"5W3"}, $K$14:$K$89, "&lt;="&amp;$A135, $L$14:$L$89, "&gt;="&amp;$A136)), SUM(COUNTIFS($J$14:$J$89, G$106, $I$14:$I$89, "&gt; 0", $F$14:$F$89, "&lt;&gt;C", $G$14:$G$89, {"1","8W1"}, $G$14:$G$89, {"1";"8W1"}, $K$14:$K$89, "&lt;="&amp;$A135, $L$14:$L$89, "&gt;="&amp;$A136)), SUM(COUNTIFS($J$14:$J$89, G$106, $I$14:$I$89, "&gt; 0", $F$14:$F$89, "&lt;&gt;C", $G$14:$G$89, {"1","8W2"}, $G$14:$G$89, {"1";"8W2"}, $K$14:$K$89, "&lt;="&amp;$A135, $L$14:$L$89, "&gt;="&amp;$A136)), SUM(COUNTIFS($J$14:$J$89, G$106, $I$14:$I$89, "&gt; 0", $F$14:$F$89, "&lt;&gt;C", $G$14:$G$89, {"8W1","5W1"}, $G$14:$G$89, {"8W1";"5W1"}, $K$14:$K$89, "&lt;="&amp;$A135, $L$14:$L$89, "&gt;="&amp;$A136)), SUM(COUNTIFS($J$14:$J$89, G$106, $I$14:$I$89, "&gt; 0", $F$14:$F$89, "&lt;&gt;C", $G$14:$G$89, {"8W1","5W2"}, $G$14:$G$89, {"8W1";"5W2"}, $K$14:$K$89, "&lt;="&amp;$A135, $L$14:$L$89, "&gt;="&amp;$A136)), SUM(COUNTIFS($J$14:$J$89, G$106, $I$14:$I$89, "&gt; 0", $F$14:$F$89, "&lt;&gt;C", $G$14:$G$89, {"8W2","5W2"}, $G$14:$G$89, {"8W2";"5W2"}, $K$14:$K$89, "&lt;="&amp;$A135, $L$14:$L$89, "&gt;="&amp;$A136)), SUM(COUNTIFS($J$14:$J$89, G$106, $I$14:$I$89, "&gt; 0", $F$14:$F$89, "&lt;&gt;C", $G$14:$G$89, {"8W2","5W3"}, $G$14:$G$89, {"8W2";"5W3"}, $K$14:$K$89, "&lt;="&amp;$A135, $L$14:$L$89, "&gt;="&amp;$A136))))</f>
        <v>0</v>
      </c>
      <c r="H135" s="54">
        <f xml:space="preserve"> IF(COUNTIFS($J$14:$J$89, H$106, $I$14:$I$89, "&gt; 0", $F$14:$F$89, "&lt;&gt;C", $K$14:$K$89, "&lt;="&amp;$A135, $L$14:$L$89, "&gt;="&amp;$A136) &lt; 2, COUNTIFS($J$14:$J$89, H$106, $I$14:$I$89, "&gt; 0", $F$14:$F$89, "&lt;&gt;C", $K$14:$K$89, "&lt;="&amp;$A135, $L$14:$L$89, "&gt;="&amp;$A136), MAX(SUM(COUNTIFS($J$14:$J$89, H$106, $I$14:$I$89, "&gt; 0", $F$14:$F$89, "&lt;&gt;C", $G$14:$G$89, {"1"}, $G$14:$G$89, {"1"}, $K$14:$K$89, "&lt;="&amp;$A135, $L$14:$L$89, "&gt;="&amp;$A136)), SUM(COUNTIFS($J$14:$J$89, H$106, $I$14:$I$89, "&gt; 0", $F$14:$F$89, "&lt;&gt;C", $G$14:$G$89, {"1","5W1"}, $G$14:$G$89, {"1";"5W1"}, $K$14:$K$89, "&lt;="&amp;$A135, $L$14:$L$89, "&gt;="&amp;$A136)), SUM(COUNTIFS($J$14:$J$89, H$106, $I$14:$I$89, "&gt; 0", $F$14:$F$89, "&lt;&gt;C", $G$14:$G$89, {"1","5W2"}, $G$14:$G$89, {"1";"5W2"}, $K$14:$K$89, "&lt;="&amp;$A135, $L$14:$L$89, "&gt;="&amp;$A136)), SUM(COUNTIFS($J$14:$J$89, H$106, $I$14:$I$89, "&gt; 0", $F$14:$F$89, "&lt;&gt;C", $G$14:$G$89, {"1","5W3"}, $G$14:$G$89, {"1";"5W3"}, $K$14:$K$89, "&lt;="&amp;$A135, $L$14:$L$89, "&gt;="&amp;$A136)), SUM(COUNTIFS($J$14:$J$89, H$106, $I$14:$I$89, "&gt; 0", $F$14:$F$89, "&lt;&gt;C", $G$14:$G$89, {"1","8W1"}, $G$14:$G$89, {"1";"8W1"}, $K$14:$K$89, "&lt;="&amp;$A135, $L$14:$L$89, "&gt;="&amp;$A136)), SUM(COUNTIFS($J$14:$J$89, H$106, $I$14:$I$89, "&gt; 0", $F$14:$F$89, "&lt;&gt;C", $G$14:$G$89, {"1","8W2"}, $G$14:$G$89, {"1";"8W2"}, $K$14:$K$89, "&lt;="&amp;$A135, $L$14:$L$89, "&gt;="&amp;$A136)), SUM(COUNTIFS($J$14:$J$89, H$106, $I$14:$I$89, "&gt; 0", $F$14:$F$89, "&lt;&gt;C", $G$14:$G$89, {"8W1","5W1"}, $G$14:$G$89, {"8W1";"5W1"}, $K$14:$K$89, "&lt;="&amp;$A135, $L$14:$L$89, "&gt;="&amp;$A136)), SUM(COUNTIFS($J$14:$J$89, H$106, $I$14:$I$89, "&gt; 0", $F$14:$F$89, "&lt;&gt;C", $G$14:$G$89, {"8W1","5W2"}, $G$14:$G$89, {"8W1";"5W2"}, $K$14:$K$89, "&lt;="&amp;$A135, $L$14:$L$89, "&gt;="&amp;$A136)), SUM(COUNTIFS($J$14:$J$89, H$106, $I$14:$I$89, "&gt; 0", $F$14:$F$89, "&lt;&gt;C", $G$14:$G$89, {"8W2","5W2"}, $G$14:$G$89, {"8W2";"5W2"}, $K$14:$K$89, "&lt;="&amp;$A135, $L$14:$L$89, "&gt;="&amp;$A136)), SUM(COUNTIFS($J$14:$J$89, H$106, $I$14:$I$89, "&gt; 0", $F$14:$F$89, "&lt;&gt;C", $G$14:$G$89, {"8W2","5W3"}, $G$14:$G$89, {"8W2";"5W3"}, $K$14:$K$89, "&lt;="&amp;$A135, $L$14:$L$89, "&gt;="&amp;$A136))))</f>
        <v>1</v>
      </c>
      <c r="P135"/>
    </row>
    <row r="136" spans="1:16" ht="15" x14ac:dyDescent="0.25">
      <c r="A136" s="152">
        <f t="shared" si="7"/>
        <v>0.61458333333333326</v>
      </c>
      <c r="B136" s="202" t="str">
        <f t="shared" si="4"/>
        <v>2:45 PM-3:00 PM</v>
      </c>
      <c r="C136" s="54">
        <f xml:space="preserve"> IF(COUNTIFS($J$14:$J$89, C$106, $I$14:$I$89, "&gt; 0", $F$14:$F$89, "&lt;&gt;C", $K$14:$K$89, "&lt;="&amp;$A136, $L$14:$L$89, "&gt;="&amp;$A137) &lt; 2, COUNTIFS($J$14:$J$89, C$106, $I$14:$I$89, "&gt; 0", $F$14:$F$89, "&lt;&gt;C", $K$14:$K$89, "&lt;="&amp;$A136, $L$14:$L$89, "&gt;="&amp;$A137), MAX(SUM(COUNTIFS($J$14:$J$89, C$106, $I$14:$I$89, "&gt; 0", $F$14:$F$89, "&lt;&gt;C", $G$14:$G$89, {"1"}, $G$14:$G$89, {"1"}, $K$14:$K$89, "&lt;="&amp;$A136, $L$14:$L$89, "&gt;="&amp;$A137)), SUM(COUNTIFS($J$14:$J$89, C$106, $I$14:$I$89, "&gt; 0", $F$14:$F$89, "&lt;&gt;C", $G$14:$G$89, {"1","5W1"}, $G$14:$G$89, {"1";"5W1"}, $K$14:$K$89, "&lt;="&amp;$A136, $L$14:$L$89, "&gt;="&amp;$A137)), SUM(COUNTIFS($J$14:$J$89, C$106, $I$14:$I$89, "&gt; 0", $F$14:$F$89, "&lt;&gt;C", $G$14:$G$89, {"1","5W2"}, $G$14:$G$89, {"1";"5W2"}, $K$14:$K$89, "&lt;="&amp;$A136, $L$14:$L$89, "&gt;="&amp;$A137)), SUM(COUNTIFS($J$14:$J$89, C$106, $I$14:$I$89, "&gt; 0", $F$14:$F$89, "&lt;&gt;C", $G$14:$G$89, {"1","5W3"}, $G$14:$G$89, {"1";"5W3"}, $K$14:$K$89, "&lt;="&amp;$A136, $L$14:$L$89, "&gt;="&amp;$A137)), SUM(COUNTIFS($J$14:$J$89, C$106, $I$14:$I$89, "&gt; 0", $F$14:$F$89, "&lt;&gt;C", $G$14:$G$89, {"1","8W1"}, $G$14:$G$89, {"1";"8W1"}, $K$14:$K$89, "&lt;="&amp;$A136, $L$14:$L$89, "&gt;="&amp;$A137)), SUM(COUNTIFS($J$14:$J$89, C$106, $I$14:$I$89, "&gt; 0", $F$14:$F$89, "&lt;&gt;C", $G$14:$G$89, {"1","8W2"}, $G$14:$G$89, {"1";"8W2"}, $K$14:$K$89, "&lt;="&amp;$A136, $L$14:$L$89, "&gt;="&amp;$A137)), SUM(COUNTIFS($J$14:$J$89, C$106, $I$14:$I$89, "&gt; 0", $F$14:$F$89, "&lt;&gt;C", $G$14:$G$89, {"8W1","5W1"}, $G$14:$G$89, {"8W1";"5W1"}, $K$14:$K$89, "&lt;="&amp;$A136, $L$14:$L$89, "&gt;="&amp;$A137)), SUM(COUNTIFS($J$14:$J$89, C$106, $I$14:$I$89, "&gt; 0", $F$14:$F$89, "&lt;&gt;C", $G$14:$G$89, {"8W1","5W2"}, $G$14:$G$89, {"8W1";"5W2"}, $K$14:$K$89, "&lt;="&amp;$A136, $L$14:$L$89, "&gt;="&amp;$A137)), SUM(COUNTIFS($J$14:$J$89, C$106, $I$14:$I$89, "&gt; 0", $F$14:$F$89, "&lt;&gt;C", $G$14:$G$89, {"8W2","5W2"}, $G$14:$G$89, {"8W2";"5W2"}, $K$14:$K$89, "&lt;="&amp;$A136, $L$14:$L$89, "&gt;="&amp;$A137)), SUM(COUNTIFS($J$14:$J$89, C$106, $I$14:$I$89, "&gt; 0", $F$14:$F$89, "&lt;&gt;C", $G$14:$G$89, {"8W2","5W3"}, $G$14:$G$89, {"8W2";"5W3"}, $K$14:$K$89, "&lt;="&amp;$A136, $L$14:$L$89, "&gt;="&amp;$A137))))</f>
        <v>0</v>
      </c>
      <c r="D136" s="54">
        <f xml:space="preserve"> IF(COUNTIFS($J$14:$J$89, D$106, $I$14:$I$89, "&gt; 0", $F$14:$F$89, "&lt;&gt;C", $K$14:$K$89, "&lt;="&amp;$A136, $L$14:$L$89, "&gt;="&amp;$A137) &lt; 2, COUNTIFS($J$14:$J$89, D$106, $I$14:$I$89, "&gt; 0", $F$14:$F$89, "&lt;&gt;C", $K$14:$K$89, "&lt;="&amp;$A136, $L$14:$L$89, "&gt;="&amp;$A137), MAX(SUM(COUNTIFS($J$14:$J$89, D$106, $I$14:$I$89, "&gt; 0", $F$14:$F$89, "&lt;&gt;C", $G$14:$G$89, {"1"}, $G$14:$G$89, {"1"}, $K$14:$K$89, "&lt;="&amp;$A136, $L$14:$L$89, "&gt;="&amp;$A137)), SUM(COUNTIFS($J$14:$J$89, D$106, $I$14:$I$89, "&gt; 0", $F$14:$F$89, "&lt;&gt;C", $G$14:$G$89, {"1","5W1"}, $G$14:$G$89, {"1";"5W1"}, $K$14:$K$89, "&lt;="&amp;$A136, $L$14:$L$89, "&gt;="&amp;$A137)), SUM(COUNTIFS($J$14:$J$89, D$106, $I$14:$I$89, "&gt; 0", $F$14:$F$89, "&lt;&gt;C", $G$14:$G$89, {"1","5W2"}, $G$14:$G$89, {"1";"5W2"}, $K$14:$K$89, "&lt;="&amp;$A136, $L$14:$L$89, "&gt;="&amp;$A137)), SUM(COUNTIFS($J$14:$J$89, D$106, $I$14:$I$89, "&gt; 0", $F$14:$F$89, "&lt;&gt;C", $G$14:$G$89, {"1","5W3"}, $G$14:$G$89, {"1";"5W3"}, $K$14:$K$89, "&lt;="&amp;$A136, $L$14:$L$89, "&gt;="&amp;$A137)), SUM(COUNTIFS($J$14:$J$89, D$106, $I$14:$I$89, "&gt; 0", $F$14:$F$89, "&lt;&gt;C", $G$14:$G$89, {"1","8W1"}, $G$14:$G$89, {"1";"8W1"}, $K$14:$K$89, "&lt;="&amp;$A136, $L$14:$L$89, "&gt;="&amp;$A137)), SUM(COUNTIFS($J$14:$J$89, D$106, $I$14:$I$89, "&gt; 0", $F$14:$F$89, "&lt;&gt;C", $G$14:$G$89, {"1","8W2"}, $G$14:$G$89, {"1";"8W2"}, $K$14:$K$89, "&lt;="&amp;$A136, $L$14:$L$89, "&gt;="&amp;$A137)), SUM(COUNTIFS($J$14:$J$89, D$106, $I$14:$I$89, "&gt; 0", $F$14:$F$89, "&lt;&gt;C", $G$14:$G$89, {"8W1","5W1"}, $G$14:$G$89, {"8W1";"5W1"}, $K$14:$K$89, "&lt;="&amp;$A136, $L$14:$L$89, "&gt;="&amp;$A137)), SUM(COUNTIFS($J$14:$J$89, D$106, $I$14:$I$89, "&gt; 0", $F$14:$F$89, "&lt;&gt;C", $G$14:$G$89, {"8W1","5W2"}, $G$14:$G$89, {"8W1";"5W2"}, $K$14:$K$89, "&lt;="&amp;$A136, $L$14:$L$89, "&gt;="&amp;$A137)), SUM(COUNTIFS($J$14:$J$89, D$106, $I$14:$I$89, "&gt; 0", $F$14:$F$89, "&lt;&gt;C", $G$14:$G$89, {"8W2","5W2"}, $G$14:$G$89, {"8W2";"5W2"}, $K$14:$K$89, "&lt;="&amp;$A136, $L$14:$L$89, "&gt;="&amp;$A137)), SUM(COUNTIFS($J$14:$J$89, D$106, $I$14:$I$89, "&gt; 0", $F$14:$F$89, "&lt;&gt;C", $G$14:$G$89, {"8W2","5W3"}, $G$14:$G$89, {"8W2";"5W3"}, $K$14:$K$89, "&lt;="&amp;$A136, $L$14:$L$89, "&gt;="&amp;$A137))))</f>
        <v>1</v>
      </c>
      <c r="E136" s="54">
        <f xml:space="preserve"> IF(COUNTIFS($J$14:$J$89, E$106, $I$14:$I$89, "&gt; 0", $F$14:$F$89, "&lt;&gt;C", $K$14:$K$89, "&lt;="&amp;$A136, $L$14:$L$89, "&gt;="&amp;$A137) &lt; 2, COUNTIFS($J$14:$J$89, E$106, $I$14:$I$89, "&gt; 0", $F$14:$F$89, "&lt;&gt;C", $K$14:$K$89, "&lt;="&amp;$A136, $L$14:$L$89, "&gt;="&amp;$A137), MAX(SUM(COUNTIFS($J$14:$J$89, E$106, $I$14:$I$89, "&gt; 0", $F$14:$F$89, "&lt;&gt;C", $G$14:$G$89, {"1"}, $G$14:$G$89, {"1"}, $K$14:$K$89, "&lt;="&amp;$A136, $L$14:$L$89, "&gt;="&amp;$A137)), SUM(COUNTIFS($J$14:$J$89, E$106, $I$14:$I$89, "&gt; 0", $F$14:$F$89, "&lt;&gt;C", $G$14:$G$89, {"1","5W1"}, $G$14:$G$89, {"1";"5W1"}, $K$14:$K$89, "&lt;="&amp;$A136, $L$14:$L$89, "&gt;="&amp;$A137)), SUM(COUNTIFS($J$14:$J$89, E$106, $I$14:$I$89, "&gt; 0", $F$14:$F$89, "&lt;&gt;C", $G$14:$G$89, {"1","5W2"}, $G$14:$G$89, {"1";"5W2"}, $K$14:$K$89, "&lt;="&amp;$A136, $L$14:$L$89, "&gt;="&amp;$A137)), SUM(COUNTIFS($J$14:$J$89, E$106, $I$14:$I$89, "&gt; 0", $F$14:$F$89, "&lt;&gt;C", $G$14:$G$89, {"1","5W3"}, $G$14:$G$89, {"1";"5W3"}, $K$14:$K$89, "&lt;="&amp;$A136, $L$14:$L$89, "&gt;="&amp;$A137)), SUM(COUNTIFS($J$14:$J$89, E$106, $I$14:$I$89, "&gt; 0", $F$14:$F$89, "&lt;&gt;C", $G$14:$G$89, {"1","8W1"}, $G$14:$G$89, {"1";"8W1"}, $K$14:$K$89, "&lt;="&amp;$A136, $L$14:$L$89, "&gt;="&amp;$A137)), SUM(COUNTIFS($J$14:$J$89, E$106, $I$14:$I$89, "&gt; 0", $F$14:$F$89, "&lt;&gt;C", $G$14:$G$89, {"1","8W2"}, $G$14:$G$89, {"1";"8W2"}, $K$14:$K$89, "&lt;="&amp;$A136, $L$14:$L$89, "&gt;="&amp;$A137)), SUM(COUNTIFS($J$14:$J$89, E$106, $I$14:$I$89, "&gt; 0", $F$14:$F$89, "&lt;&gt;C", $G$14:$G$89, {"8W1","5W1"}, $G$14:$G$89, {"8W1";"5W1"}, $K$14:$K$89, "&lt;="&amp;$A136, $L$14:$L$89, "&gt;="&amp;$A137)), SUM(COUNTIFS($J$14:$J$89, E$106, $I$14:$I$89, "&gt; 0", $F$14:$F$89, "&lt;&gt;C", $G$14:$G$89, {"8W1","5W2"}, $G$14:$G$89, {"8W1";"5W2"}, $K$14:$K$89, "&lt;="&amp;$A136, $L$14:$L$89, "&gt;="&amp;$A137)), SUM(COUNTIFS($J$14:$J$89, E$106, $I$14:$I$89, "&gt; 0", $F$14:$F$89, "&lt;&gt;C", $G$14:$G$89, {"8W2","5W2"}, $G$14:$G$89, {"8W2";"5W2"}, $K$14:$K$89, "&lt;="&amp;$A136, $L$14:$L$89, "&gt;="&amp;$A137)), SUM(COUNTIFS($J$14:$J$89, E$106, $I$14:$I$89, "&gt; 0", $F$14:$F$89, "&lt;&gt;C", $G$14:$G$89, {"8W2","5W3"}, $G$14:$G$89, {"8W2";"5W3"}, $K$14:$K$89, "&lt;="&amp;$A136, $L$14:$L$89, "&gt;="&amp;$A137))))</f>
        <v>1</v>
      </c>
      <c r="F136" s="54">
        <f xml:space="preserve"> IF(COUNTIFS($J$14:$J$89, F$106, $I$14:$I$89, "&gt; 0", $F$14:$F$89, "&lt;&gt;C", $K$14:$K$89, "&lt;="&amp;$A136, $L$14:$L$89, "&gt;="&amp;$A137) &lt; 2, COUNTIFS($J$14:$J$89, F$106, $I$14:$I$89, "&gt; 0", $F$14:$F$89, "&lt;&gt;C", $K$14:$K$89, "&lt;="&amp;$A136, $L$14:$L$89, "&gt;="&amp;$A137), MAX(SUM(COUNTIFS($J$14:$J$89, F$106, $I$14:$I$89, "&gt; 0", $F$14:$F$89, "&lt;&gt;C", $G$14:$G$89, {"1"}, $G$14:$G$89, {"1"}, $K$14:$K$89, "&lt;="&amp;$A136, $L$14:$L$89, "&gt;="&amp;$A137)), SUM(COUNTIFS($J$14:$J$89, F$106, $I$14:$I$89, "&gt; 0", $F$14:$F$89, "&lt;&gt;C", $G$14:$G$89, {"1","5W1"}, $G$14:$G$89, {"1";"5W1"}, $K$14:$K$89, "&lt;="&amp;$A136, $L$14:$L$89, "&gt;="&amp;$A137)), SUM(COUNTIFS($J$14:$J$89, F$106, $I$14:$I$89, "&gt; 0", $F$14:$F$89, "&lt;&gt;C", $G$14:$G$89, {"1","5W2"}, $G$14:$G$89, {"1";"5W2"}, $K$14:$K$89, "&lt;="&amp;$A136, $L$14:$L$89, "&gt;="&amp;$A137)), SUM(COUNTIFS($J$14:$J$89, F$106, $I$14:$I$89, "&gt; 0", $F$14:$F$89, "&lt;&gt;C", $G$14:$G$89, {"1","5W3"}, $G$14:$G$89, {"1";"5W3"}, $K$14:$K$89, "&lt;="&amp;$A136, $L$14:$L$89, "&gt;="&amp;$A137)), SUM(COUNTIFS($J$14:$J$89, F$106, $I$14:$I$89, "&gt; 0", $F$14:$F$89, "&lt;&gt;C", $G$14:$G$89, {"1","8W1"}, $G$14:$G$89, {"1";"8W1"}, $K$14:$K$89, "&lt;="&amp;$A136, $L$14:$L$89, "&gt;="&amp;$A137)), SUM(COUNTIFS($J$14:$J$89, F$106, $I$14:$I$89, "&gt; 0", $F$14:$F$89, "&lt;&gt;C", $G$14:$G$89, {"1","8W2"}, $G$14:$G$89, {"1";"8W2"}, $K$14:$K$89, "&lt;="&amp;$A136, $L$14:$L$89, "&gt;="&amp;$A137)), SUM(COUNTIFS($J$14:$J$89, F$106, $I$14:$I$89, "&gt; 0", $F$14:$F$89, "&lt;&gt;C", $G$14:$G$89, {"8W1","5W1"}, $G$14:$G$89, {"8W1";"5W1"}, $K$14:$K$89, "&lt;="&amp;$A136, $L$14:$L$89, "&gt;="&amp;$A137)), SUM(COUNTIFS($J$14:$J$89, F$106, $I$14:$I$89, "&gt; 0", $F$14:$F$89, "&lt;&gt;C", $G$14:$G$89, {"8W1","5W2"}, $G$14:$G$89, {"8W1";"5W2"}, $K$14:$K$89, "&lt;="&amp;$A136, $L$14:$L$89, "&gt;="&amp;$A137)), SUM(COUNTIFS($J$14:$J$89, F$106, $I$14:$I$89, "&gt; 0", $F$14:$F$89, "&lt;&gt;C", $G$14:$G$89, {"8W2","5W2"}, $G$14:$G$89, {"8W2";"5W2"}, $K$14:$K$89, "&lt;="&amp;$A136, $L$14:$L$89, "&gt;="&amp;$A137)), SUM(COUNTIFS($J$14:$J$89, F$106, $I$14:$I$89, "&gt; 0", $F$14:$F$89, "&lt;&gt;C", $G$14:$G$89, {"8W2","5W3"}, $G$14:$G$89, {"8W2";"5W3"}, $K$14:$K$89, "&lt;="&amp;$A136, $L$14:$L$89, "&gt;="&amp;$A137))))</f>
        <v>1</v>
      </c>
      <c r="G136" s="54">
        <f xml:space="preserve"> IF(COUNTIFS($J$14:$J$89, G$106, $I$14:$I$89, "&gt; 0", $F$14:$F$89, "&lt;&gt;C", $K$14:$K$89, "&lt;="&amp;$A136, $L$14:$L$89, "&gt;="&amp;$A137) &lt; 2, COUNTIFS($J$14:$J$89, G$106, $I$14:$I$89, "&gt; 0", $F$14:$F$89, "&lt;&gt;C", $K$14:$K$89, "&lt;="&amp;$A136, $L$14:$L$89, "&gt;="&amp;$A137), MAX(SUM(COUNTIFS($J$14:$J$89, G$106, $I$14:$I$89, "&gt; 0", $F$14:$F$89, "&lt;&gt;C", $G$14:$G$89, {"1"}, $G$14:$G$89, {"1"}, $K$14:$K$89, "&lt;="&amp;$A136, $L$14:$L$89, "&gt;="&amp;$A137)), SUM(COUNTIFS($J$14:$J$89, G$106, $I$14:$I$89, "&gt; 0", $F$14:$F$89, "&lt;&gt;C", $G$14:$G$89, {"1","5W1"}, $G$14:$G$89, {"1";"5W1"}, $K$14:$K$89, "&lt;="&amp;$A136, $L$14:$L$89, "&gt;="&amp;$A137)), SUM(COUNTIFS($J$14:$J$89, G$106, $I$14:$I$89, "&gt; 0", $F$14:$F$89, "&lt;&gt;C", $G$14:$G$89, {"1","5W2"}, $G$14:$G$89, {"1";"5W2"}, $K$14:$K$89, "&lt;="&amp;$A136, $L$14:$L$89, "&gt;="&amp;$A137)), SUM(COUNTIFS($J$14:$J$89, G$106, $I$14:$I$89, "&gt; 0", $F$14:$F$89, "&lt;&gt;C", $G$14:$G$89, {"1","5W3"}, $G$14:$G$89, {"1";"5W3"}, $K$14:$K$89, "&lt;="&amp;$A136, $L$14:$L$89, "&gt;="&amp;$A137)), SUM(COUNTIFS($J$14:$J$89, G$106, $I$14:$I$89, "&gt; 0", $F$14:$F$89, "&lt;&gt;C", $G$14:$G$89, {"1","8W1"}, $G$14:$G$89, {"1";"8W1"}, $K$14:$K$89, "&lt;="&amp;$A136, $L$14:$L$89, "&gt;="&amp;$A137)), SUM(COUNTIFS($J$14:$J$89, G$106, $I$14:$I$89, "&gt; 0", $F$14:$F$89, "&lt;&gt;C", $G$14:$G$89, {"1","8W2"}, $G$14:$G$89, {"1";"8W2"}, $K$14:$K$89, "&lt;="&amp;$A136, $L$14:$L$89, "&gt;="&amp;$A137)), SUM(COUNTIFS($J$14:$J$89, G$106, $I$14:$I$89, "&gt; 0", $F$14:$F$89, "&lt;&gt;C", $G$14:$G$89, {"8W1","5W1"}, $G$14:$G$89, {"8W1";"5W1"}, $K$14:$K$89, "&lt;="&amp;$A136, $L$14:$L$89, "&gt;="&amp;$A137)), SUM(COUNTIFS($J$14:$J$89, G$106, $I$14:$I$89, "&gt; 0", $F$14:$F$89, "&lt;&gt;C", $G$14:$G$89, {"8W1","5W2"}, $G$14:$G$89, {"8W1";"5W2"}, $K$14:$K$89, "&lt;="&amp;$A136, $L$14:$L$89, "&gt;="&amp;$A137)), SUM(COUNTIFS($J$14:$J$89, G$106, $I$14:$I$89, "&gt; 0", $F$14:$F$89, "&lt;&gt;C", $G$14:$G$89, {"8W2","5W2"}, $G$14:$G$89, {"8W2";"5W2"}, $K$14:$K$89, "&lt;="&amp;$A136, $L$14:$L$89, "&gt;="&amp;$A137)), SUM(COUNTIFS($J$14:$J$89, G$106, $I$14:$I$89, "&gt; 0", $F$14:$F$89, "&lt;&gt;C", $G$14:$G$89, {"8W2","5W3"}, $G$14:$G$89, {"8W2";"5W3"}, $K$14:$K$89, "&lt;="&amp;$A136, $L$14:$L$89, "&gt;="&amp;$A137))))</f>
        <v>0</v>
      </c>
      <c r="H136" s="54">
        <f xml:space="preserve"> IF(COUNTIFS($J$14:$J$89, H$106, $I$14:$I$89, "&gt; 0", $F$14:$F$89, "&lt;&gt;C", $K$14:$K$89, "&lt;="&amp;$A136, $L$14:$L$89, "&gt;="&amp;$A137) &lt; 2, COUNTIFS($J$14:$J$89, H$106, $I$14:$I$89, "&gt; 0", $F$14:$F$89, "&lt;&gt;C", $K$14:$K$89, "&lt;="&amp;$A136, $L$14:$L$89, "&gt;="&amp;$A137), MAX(SUM(COUNTIFS($J$14:$J$89, H$106, $I$14:$I$89, "&gt; 0", $F$14:$F$89, "&lt;&gt;C", $G$14:$G$89, {"1"}, $G$14:$G$89, {"1"}, $K$14:$K$89, "&lt;="&amp;$A136, $L$14:$L$89, "&gt;="&amp;$A137)), SUM(COUNTIFS($J$14:$J$89, H$106, $I$14:$I$89, "&gt; 0", $F$14:$F$89, "&lt;&gt;C", $G$14:$G$89, {"1","5W1"}, $G$14:$G$89, {"1";"5W1"}, $K$14:$K$89, "&lt;="&amp;$A136, $L$14:$L$89, "&gt;="&amp;$A137)), SUM(COUNTIFS($J$14:$J$89, H$106, $I$14:$I$89, "&gt; 0", $F$14:$F$89, "&lt;&gt;C", $G$14:$G$89, {"1","5W2"}, $G$14:$G$89, {"1";"5W2"}, $K$14:$K$89, "&lt;="&amp;$A136, $L$14:$L$89, "&gt;="&amp;$A137)), SUM(COUNTIFS($J$14:$J$89, H$106, $I$14:$I$89, "&gt; 0", $F$14:$F$89, "&lt;&gt;C", $G$14:$G$89, {"1","5W3"}, $G$14:$G$89, {"1";"5W3"}, $K$14:$K$89, "&lt;="&amp;$A136, $L$14:$L$89, "&gt;="&amp;$A137)), SUM(COUNTIFS($J$14:$J$89, H$106, $I$14:$I$89, "&gt; 0", $F$14:$F$89, "&lt;&gt;C", $G$14:$G$89, {"1","8W1"}, $G$14:$G$89, {"1";"8W1"}, $K$14:$K$89, "&lt;="&amp;$A136, $L$14:$L$89, "&gt;="&amp;$A137)), SUM(COUNTIFS($J$14:$J$89, H$106, $I$14:$I$89, "&gt; 0", $F$14:$F$89, "&lt;&gt;C", $G$14:$G$89, {"1","8W2"}, $G$14:$G$89, {"1";"8W2"}, $K$14:$K$89, "&lt;="&amp;$A136, $L$14:$L$89, "&gt;="&amp;$A137)), SUM(COUNTIFS($J$14:$J$89, H$106, $I$14:$I$89, "&gt; 0", $F$14:$F$89, "&lt;&gt;C", $G$14:$G$89, {"8W1","5W1"}, $G$14:$G$89, {"8W1";"5W1"}, $K$14:$K$89, "&lt;="&amp;$A136, $L$14:$L$89, "&gt;="&amp;$A137)), SUM(COUNTIFS($J$14:$J$89, H$106, $I$14:$I$89, "&gt; 0", $F$14:$F$89, "&lt;&gt;C", $G$14:$G$89, {"8W1","5W2"}, $G$14:$G$89, {"8W1";"5W2"}, $K$14:$K$89, "&lt;="&amp;$A136, $L$14:$L$89, "&gt;="&amp;$A137)), SUM(COUNTIFS($J$14:$J$89, H$106, $I$14:$I$89, "&gt; 0", $F$14:$F$89, "&lt;&gt;C", $G$14:$G$89, {"8W2","5W2"}, $G$14:$G$89, {"8W2";"5W2"}, $K$14:$K$89, "&lt;="&amp;$A136, $L$14:$L$89, "&gt;="&amp;$A137)), SUM(COUNTIFS($J$14:$J$89, H$106, $I$14:$I$89, "&gt; 0", $F$14:$F$89, "&lt;&gt;C", $G$14:$G$89, {"8W2","5W3"}, $G$14:$G$89, {"8W2";"5W3"}, $K$14:$K$89, "&lt;="&amp;$A136, $L$14:$L$89, "&gt;="&amp;$A137))))</f>
        <v>1</v>
      </c>
      <c r="P136"/>
    </row>
    <row r="137" spans="1:16" ht="15" x14ac:dyDescent="0.25">
      <c r="A137" s="152">
        <f t="shared" si="7"/>
        <v>0.62499999999999989</v>
      </c>
      <c r="B137" s="202" t="str">
        <f t="shared" si="4"/>
        <v>3:00 PM-3:15 PM</v>
      </c>
      <c r="C137" s="54">
        <f xml:space="preserve"> IF(COUNTIFS($J$14:$J$89, C$106, $I$14:$I$89, "&gt; 0", $F$14:$F$89, "&lt;&gt;C", $K$14:$K$89, "&lt;="&amp;$A137, $L$14:$L$89, "&gt;="&amp;$A138) &lt; 2, COUNTIFS($J$14:$J$89, C$106, $I$14:$I$89, "&gt; 0", $F$14:$F$89, "&lt;&gt;C", $K$14:$K$89, "&lt;="&amp;$A137, $L$14:$L$89, "&gt;="&amp;$A138), MAX(SUM(COUNTIFS($J$14:$J$89, C$106, $I$14:$I$89, "&gt; 0", $F$14:$F$89, "&lt;&gt;C", $G$14:$G$89, {"1"}, $G$14:$G$89, {"1"}, $K$14:$K$89, "&lt;="&amp;$A137, $L$14:$L$89, "&gt;="&amp;$A138)), SUM(COUNTIFS($J$14:$J$89, C$106, $I$14:$I$89, "&gt; 0", $F$14:$F$89, "&lt;&gt;C", $G$14:$G$89, {"1","5W1"}, $G$14:$G$89, {"1";"5W1"}, $K$14:$K$89, "&lt;="&amp;$A137, $L$14:$L$89, "&gt;="&amp;$A138)), SUM(COUNTIFS($J$14:$J$89, C$106, $I$14:$I$89, "&gt; 0", $F$14:$F$89, "&lt;&gt;C", $G$14:$G$89, {"1","5W2"}, $G$14:$G$89, {"1";"5W2"}, $K$14:$K$89, "&lt;="&amp;$A137, $L$14:$L$89, "&gt;="&amp;$A138)), SUM(COUNTIFS($J$14:$J$89, C$106, $I$14:$I$89, "&gt; 0", $F$14:$F$89, "&lt;&gt;C", $G$14:$G$89, {"1","5W3"}, $G$14:$G$89, {"1";"5W3"}, $K$14:$K$89, "&lt;="&amp;$A137, $L$14:$L$89, "&gt;="&amp;$A138)), SUM(COUNTIFS($J$14:$J$89, C$106, $I$14:$I$89, "&gt; 0", $F$14:$F$89, "&lt;&gt;C", $G$14:$G$89, {"1","8W1"}, $G$14:$G$89, {"1";"8W1"}, $K$14:$K$89, "&lt;="&amp;$A137, $L$14:$L$89, "&gt;="&amp;$A138)), SUM(COUNTIFS($J$14:$J$89, C$106, $I$14:$I$89, "&gt; 0", $F$14:$F$89, "&lt;&gt;C", $G$14:$G$89, {"1","8W2"}, $G$14:$G$89, {"1";"8W2"}, $K$14:$K$89, "&lt;="&amp;$A137, $L$14:$L$89, "&gt;="&amp;$A138)), SUM(COUNTIFS($J$14:$J$89, C$106, $I$14:$I$89, "&gt; 0", $F$14:$F$89, "&lt;&gt;C", $G$14:$G$89, {"8W1","5W1"}, $G$14:$G$89, {"8W1";"5W1"}, $K$14:$K$89, "&lt;="&amp;$A137, $L$14:$L$89, "&gt;="&amp;$A138)), SUM(COUNTIFS($J$14:$J$89, C$106, $I$14:$I$89, "&gt; 0", $F$14:$F$89, "&lt;&gt;C", $G$14:$G$89, {"8W1","5W2"}, $G$14:$G$89, {"8W1";"5W2"}, $K$14:$K$89, "&lt;="&amp;$A137, $L$14:$L$89, "&gt;="&amp;$A138)), SUM(COUNTIFS($J$14:$J$89, C$106, $I$14:$I$89, "&gt; 0", $F$14:$F$89, "&lt;&gt;C", $G$14:$G$89, {"8W2","5W2"}, $G$14:$G$89, {"8W2";"5W2"}, $K$14:$K$89, "&lt;="&amp;$A137, $L$14:$L$89, "&gt;="&amp;$A138)), SUM(COUNTIFS($J$14:$J$89, C$106, $I$14:$I$89, "&gt; 0", $F$14:$F$89, "&lt;&gt;C", $G$14:$G$89, {"8W2","5W3"}, $G$14:$G$89, {"8W2";"5W3"}, $K$14:$K$89, "&lt;="&amp;$A137, $L$14:$L$89, "&gt;="&amp;$A138))))</f>
        <v>0</v>
      </c>
      <c r="D137" s="54">
        <f xml:space="preserve"> IF(COUNTIFS($J$14:$J$89, D$106, $I$14:$I$89, "&gt; 0", $F$14:$F$89, "&lt;&gt;C", $K$14:$K$89, "&lt;="&amp;$A137, $L$14:$L$89, "&gt;="&amp;$A138) &lt; 2, COUNTIFS($J$14:$J$89, D$106, $I$14:$I$89, "&gt; 0", $F$14:$F$89, "&lt;&gt;C", $K$14:$K$89, "&lt;="&amp;$A137, $L$14:$L$89, "&gt;="&amp;$A138), MAX(SUM(COUNTIFS($J$14:$J$89, D$106, $I$14:$I$89, "&gt; 0", $F$14:$F$89, "&lt;&gt;C", $G$14:$G$89, {"1"}, $G$14:$G$89, {"1"}, $K$14:$K$89, "&lt;="&amp;$A137, $L$14:$L$89, "&gt;="&amp;$A138)), SUM(COUNTIFS($J$14:$J$89, D$106, $I$14:$I$89, "&gt; 0", $F$14:$F$89, "&lt;&gt;C", $G$14:$G$89, {"1","5W1"}, $G$14:$G$89, {"1";"5W1"}, $K$14:$K$89, "&lt;="&amp;$A137, $L$14:$L$89, "&gt;="&amp;$A138)), SUM(COUNTIFS($J$14:$J$89, D$106, $I$14:$I$89, "&gt; 0", $F$14:$F$89, "&lt;&gt;C", $G$14:$G$89, {"1","5W2"}, $G$14:$G$89, {"1";"5W2"}, $K$14:$K$89, "&lt;="&amp;$A137, $L$14:$L$89, "&gt;="&amp;$A138)), SUM(COUNTIFS($J$14:$J$89, D$106, $I$14:$I$89, "&gt; 0", $F$14:$F$89, "&lt;&gt;C", $G$14:$G$89, {"1","5W3"}, $G$14:$G$89, {"1";"5W3"}, $K$14:$K$89, "&lt;="&amp;$A137, $L$14:$L$89, "&gt;="&amp;$A138)), SUM(COUNTIFS($J$14:$J$89, D$106, $I$14:$I$89, "&gt; 0", $F$14:$F$89, "&lt;&gt;C", $G$14:$G$89, {"1","8W1"}, $G$14:$G$89, {"1";"8W1"}, $K$14:$K$89, "&lt;="&amp;$A137, $L$14:$L$89, "&gt;="&amp;$A138)), SUM(COUNTIFS($J$14:$J$89, D$106, $I$14:$I$89, "&gt; 0", $F$14:$F$89, "&lt;&gt;C", $G$14:$G$89, {"1","8W2"}, $G$14:$G$89, {"1";"8W2"}, $K$14:$K$89, "&lt;="&amp;$A137, $L$14:$L$89, "&gt;="&amp;$A138)), SUM(COUNTIFS($J$14:$J$89, D$106, $I$14:$I$89, "&gt; 0", $F$14:$F$89, "&lt;&gt;C", $G$14:$G$89, {"8W1","5W1"}, $G$14:$G$89, {"8W1";"5W1"}, $K$14:$K$89, "&lt;="&amp;$A137, $L$14:$L$89, "&gt;="&amp;$A138)), SUM(COUNTIFS($J$14:$J$89, D$106, $I$14:$I$89, "&gt; 0", $F$14:$F$89, "&lt;&gt;C", $G$14:$G$89, {"8W1","5W2"}, $G$14:$G$89, {"8W1";"5W2"}, $K$14:$K$89, "&lt;="&amp;$A137, $L$14:$L$89, "&gt;="&amp;$A138)), SUM(COUNTIFS($J$14:$J$89, D$106, $I$14:$I$89, "&gt; 0", $F$14:$F$89, "&lt;&gt;C", $G$14:$G$89, {"8W2","5W2"}, $G$14:$G$89, {"8W2";"5W2"}, $K$14:$K$89, "&lt;="&amp;$A137, $L$14:$L$89, "&gt;="&amp;$A138)), SUM(COUNTIFS($J$14:$J$89, D$106, $I$14:$I$89, "&gt; 0", $F$14:$F$89, "&lt;&gt;C", $G$14:$G$89, {"8W2","5W3"}, $G$14:$G$89, {"8W2";"5W3"}, $K$14:$K$89, "&lt;="&amp;$A137, $L$14:$L$89, "&gt;="&amp;$A138))))</f>
        <v>1</v>
      </c>
      <c r="E137" s="54">
        <f xml:space="preserve"> IF(COUNTIFS($J$14:$J$89, E$106, $I$14:$I$89, "&gt; 0", $F$14:$F$89, "&lt;&gt;C", $K$14:$K$89, "&lt;="&amp;$A137, $L$14:$L$89, "&gt;="&amp;$A138) &lt; 2, COUNTIFS($J$14:$J$89, E$106, $I$14:$I$89, "&gt; 0", $F$14:$F$89, "&lt;&gt;C", $K$14:$K$89, "&lt;="&amp;$A137, $L$14:$L$89, "&gt;="&amp;$A138), MAX(SUM(COUNTIFS($J$14:$J$89, E$106, $I$14:$I$89, "&gt; 0", $F$14:$F$89, "&lt;&gt;C", $G$14:$G$89, {"1"}, $G$14:$G$89, {"1"}, $K$14:$K$89, "&lt;="&amp;$A137, $L$14:$L$89, "&gt;="&amp;$A138)), SUM(COUNTIFS($J$14:$J$89, E$106, $I$14:$I$89, "&gt; 0", $F$14:$F$89, "&lt;&gt;C", $G$14:$G$89, {"1","5W1"}, $G$14:$G$89, {"1";"5W1"}, $K$14:$K$89, "&lt;="&amp;$A137, $L$14:$L$89, "&gt;="&amp;$A138)), SUM(COUNTIFS($J$14:$J$89, E$106, $I$14:$I$89, "&gt; 0", $F$14:$F$89, "&lt;&gt;C", $G$14:$G$89, {"1","5W2"}, $G$14:$G$89, {"1";"5W2"}, $K$14:$K$89, "&lt;="&amp;$A137, $L$14:$L$89, "&gt;="&amp;$A138)), SUM(COUNTIFS($J$14:$J$89, E$106, $I$14:$I$89, "&gt; 0", $F$14:$F$89, "&lt;&gt;C", $G$14:$G$89, {"1","5W3"}, $G$14:$G$89, {"1";"5W3"}, $K$14:$K$89, "&lt;="&amp;$A137, $L$14:$L$89, "&gt;="&amp;$A138)), SUM(COUNTIFS($J$14:$J$89, E$106, $I$14:$I$89, "&gt; 0", $F$14:$F$89, "&lt;&gt;C", $G$14:$G$89, {"1","8W1"}, $G$14:$G$89, {"1";"8W1"}, $K$14:$K$89, "&lt;="&amp;$A137, $L$14:$L$89, "&gt;="&amp;$A138)), SUM(COUNTIFS($J$14:$J$89, E$106, $I$14:$I$89, "&gt; 0", $F$14:$F$89, "&lt;&gt;C", $G$14:$G$89, {"1","8W2"}, $G$14:$G$89, {"1";"8W2"}, $K$14:$K$89, "&lt;="&amp;$A137, $L$14:$L$89, "&gt;="&amp;$A138)), SUM(COUNTIFS($J$14:$J$89, E$106, $I$14:$I$89, "&gt; 0", $F$14:$F$89, "&lt;&gt;C", $G$14:$G$89, {"8W1","5W1"}, $G$14:$G$89, {"8W1";"5W1"}, $K$14:$K$89, "&lt;="&amp;$A137, $L$14:$L$89, "&gt;="&amp;$A138)), SUM(COUNTIFS($J$14:$J$89, E$106, $I$14:$I$89, "&gt; 0", $F$14:$F$89, "&lt;&gt;C", $G$14:$G$89, {"8W1","5W2"}, $G$14:$G$89, {"8W1";"5W2"}, $K$14:$K$89, "&lt;="&amp;$A137, $L$14:$L$89, "&gt;="&amp;$A138)), SUM(COUNTIFS($J$14:$J$89, E$106, $I$14:$I$89, "&gt; 0", $F$14:$F$89, "&lt;&gt;C", $G$14:$G$89, {"8W2","5W2"}, $G$14:$G$89, {"8W2";"5W2"}, $K$14:$K$89, "&lt;="&amp;$A137, $L$14:$L$89, "&gt;="&amp;$A138)), SUM(COUNTIFS($J$14:$J$89, E$106, $I$14:$I$89, "&gt; 0", $F$14:$F$89, "&lt;&gt;C", $G$14:$G$89, {"8W2","5W3"}, $G$14:$G$89, {"8W2";"5W3"}, $K$14:$K$89, "&lt;="&amp;$A137, $L$14:$L$89, "&gt;="&amp;$A138))))</f>
        <v>1</v>
      </c>
      <c r="F137" s="54">
        <f xml:space="preserve"> IF(COUNTIFS($J$14:$J$89, F$106, $I$14:$I$89, "&gt; 0", $F$14:$F$89, "&lt;&gt;C", $K$14:$K$89, "&lt;="&amp;$A137, $L$14:$L$89, "&gt;="&amp;$A138) &lt; 2, COUNTIFS($J$14:$J$89, F$106, $I$14:$I$89, "&gt; 0", $F$14:$F$89, "&lt;&gt;C", $K$14:$K$89, "&lt;="&amp;$A137, $L$14:$L$89, "&gt;="&amp;$A138), MAX(SUM(COUNTIFS($J$14:$J$89, F$106, $I$14:$I$89, "&gt; 0", $F$14:$F$89, "&lt;&gt;C", $G$14:$G$89, {"1"}, $G$14:$G$89, {"1"}, $K$14:$K$89, "&lt;="&amp;$A137, $L$14:$L$89, "&gt;="&amp;$A138)), SUM(COUNTIFS($J$14:$J$89, F$106, $I$14:$I$89, "&gt; 0", $F$14:$F$89, "&lt;&gt;C", $G$14:$G$89, {"1","5W1"}, $G$14:$G$89, {"1";"5W1"}, $K$14:$K$89, "&lt;="&amp;$A137, $L$14:$L$89, "&gt;="&amp;$A138)), SUM(COUNTIFS($J$14:$J$89, F$106, $I$14:$I$89, "&gt; 0", $F$14:$F$89, "&lt;&gt;C", $G$14:$G$89, {"1","5W2"}, $G$14:$G$89, {"1";"5W2"}, $K$14:$K$89, "&lt;="&amp;$A137, $L$14:$L$89, "&gt;="&amp;$A138)), SUM(COUNTIFS($J$14:$J$89, F$106, $I$14:$I$89, "&gt; 0", $F$14:$F$89, "&lt;&gt;C", $G$14:$G$89, {"1","5W3"}, $G$14:$G$89, {"1";"5W3"}, $K$14:$K$89, "&lt;="&amp;$A137, $L$14:$L$89, "&gt;="&amp;$A138)), SUM(COUNTIFS($J$14:$J$89, F$106, $I$14:$I$89, "&gt; 0", $F$14:$F$89, "&lt;&gt;C", $G$14:$G$89, {"1","8W1"}, $G$14:$G$89, {"1";"8W1"}, $K$14:$K$89, "&lt;="&amp;$A137, $L$14:$L$89, "&gt;="&amp;$A138)), SUM(COUNTIFS($J$14:$J$89, F$106, $I$14:$I$89, "&gt; 0", $F$14:$F$89, "&lt;&gt;C", $G$14:$G$89, {"1","8W2"}, $G$14:$G$89, {"1";"8W2"}, $K$14:$K$89, "&lt;="&amp;$A137, $L$14:$L$89, "&gt;="&amp;$A138)), SUM(COUNTIFS($J$14:$J$89, F$106, $I$14:$I$89, "&gt; 0", $F$14:$F$89, "&lt;&gt;C", $G$14:$G$89, {"8W1","5W1"}, $G$14:$G$89, {"8W1";"5W1"}, $K$14:$K$89, "&lt;="&amp;$A137, $L$14:$L$89, "&gt;="&amp;$A138)), SUM(COUNTIFS($J$14:$J$89, F$106, $I$14:$I$89, "&gt; 0", $F$14:$F$89, "&lt;&gt;C", $G$14:$G$89, {"8W1","5W2"}, $G$14:$G$89, {"8W1";"5W2"}, $K$14:$K$89, "&lt;="&amp;$A137, $L$14:$L$89, "&gt;="&amp;$A138)), SUM(COUNTIFS($J$14:$J$89, F$106, $I$14:$I$89, "&gt; 0", $F$14:$F$89, "&lt;&gt;C", $G$14:$G$89, {"8W2","5W2"}, $G$14:$G$89, {"8W2";"5W2"}, $K$14:$K$89, "&lt;="&amp;$A137, $L$14:$L$89, "&gt;="&amp;$A138)), SUM(COUNTIFS($J$14:$J$89, F$106, $I$14:$I$89, "&gt; 0", $F$14:$F$89, "&lt;&gt;C", $G$14:$G$89, {"8W2","5W3"}, $G$14:$G$89, {"8W2";"5W3"}, $K$14:$K$89, "&lt;="&amp;$A137, $L$14:$L$89, "&gt;="&amp;$A138))))</f>
        <v>1</v>
      </c>
      <c r="G137" s="54">
        <f xml:space="preserve"> IF(COUNTIFS($J$14:$J$89, G$106, $I$14:$I$89, "&gt; 0", $F$14:$F$89, "&lt;&gt;C", $K$14:$K$89, "&lt;="&amp;$A137, $L$14:$L$89, "&gt;="&amp;$A138) &lt; 2, COUNTIFS($J$14:$J$89, G$106, $I$14:$I$89, "&gt; 0", $F$14:$F$89, "&lt;&gt;C", $K$14:$K$89, "&lt;="&amp;$A137, $L$14:$L$89, "&gt;="&amp;$A138), MAX(SUM(COUNTIFS($J$14:$J$89, G$106, $I$14:$I$89, "&gt; 0", $F$14:$F$89, "&lt;&gt;C", $G$14:$G$89, {"1"}, $G$14:$G$89, {"1"}, $K$14:$K$89, "&lt;="&amp;$A137, $L$14:$L$89, "&gt;="&amp;$A138)), SUM(COUNTIFS($J$14:$J$89, G$106, $I$14:$I$89, "&gt; 0", $F$14:$F$89, "&lt;&gt;C", $G$14:$G$89, {"1","5W1"}, $G$14:$G$89, {"1";"5W1"}, $K$14:$K$89, "&lt;="&amp;$A137, $L$14:$L$89, "&gt;="&amp;$A138)), SUM(COUNTIFS($J$14:$J$89, G$106, $I$14:$I$89, "&gt; 0", $F$14:$F$89, "&lt;&gt;C", $G$14:$G$89, {"1","5W2"}, $G$14:$G$89, {"1";"5W2"}, $K$14:$K$89, "&lt;="&amp;$A137, $L$14:$L$89, "&gt;="&amp;$A138)), SUM(COUNTIFS($J$14:$J$89, G$106, $I$14:$I$89, "&gt; 0", $F$14:$F$89, "&lt;&gt;C", $G$14:$G$89, {"1","5W3"}, $G$14:$G$89, {"1";"5W3"}, $K$14:$K$89, "&lt;="&amp;$A137, $L$14:$L$89, "&gt;="&amp;$A138)), SUM(COUNTIFS($J$14:$J$89, G$106, $I$14:$I$89, "&gt; 0", $F$14:$F$89, "&lt;&gt;C", $G$14:$G$89, {"1","8W1"}, $G$14:$G$89, {"1";"8W1"}, $K$14:$K$89, "&lt;="&amp;$A137, $L$14:$L$89, "&gt;="&amp;$A138)), SUM(COUNTIFS($J$14:$J$89, G$106, $I$14:$I$89, "&gt; 0", $F$14:$F$89, "&lt;&gt;C", $G$14:$G$89, {"1","8W2"}, $G$14:$G$89, {"1";"8W2"}, $K$14:$K$89, "&lt;="&amp;$A137, $L$14:$L$89, "&gt;="&amp;$A138)), SUM(COUNTIFS($J$14:$J$89, G$106, $I$14:$I$89, "&gt; 0", $F$14:$F$89, "&lt;&gt;C", $G$14:$G$89, {"8W1","5W1"}, $G$14:$G$89, {"8W1";"5W1"}, $K$14:$K$89, "&lt;="&amp;$A137, $L$14:$L$89, "&gt;="&amp;$A138)), SUM(COUNTIFS($J$14:$J$89, G$106, $I$14:$I$89, "&gt; 0", $F$14:$F$89, "&lt;&gt;C", $G$14:$G$89, {"8W1","5W2"}, $G$14:$G$89, {"8W1";"5W2"}, $K$14:$K$89, "&lt;="&amp;$A137, $L$14:$L$89, "&gt;="&amp;$A138)), SUM(COUNTIFS($J$14:$J$89, G$106, $I$14:$I$89, "&gt; 0", $F$14:$F$89, "&lt;&gt;C", $G$14:$G$89, {"8W2","5W2"}, $G$14:$G$89, {"8W2";"5W2"}, $K$14:$K$89, "&lt;="&amp;$A137, $L$14:$L$89, "&gt;="&amp;$A138)), SUM(COUNTIFS($J$14:$J$89, G$106, $I$14:$I$89, "&gt; 0", $F$14:$F$89, "&lt;&gt;C", $G$14:$G$89, {"8W2","5W3"}, $G$14:$G$89, {"8W2";"5W3"}, $K$14:$K$89, "&lt;="&amp;$A137, $L$14:$L$89, "&gt;="&amp;$A138))))</f>
        <v>0</v>
      </c>
      <c r="H137" s="54">
        <f xml:space="preserve"> IF(COUNTIFS($J$14:$J$89, H$106, $I$14:$I$89, "&gt; 0", $F$14:$F$89, "&lt;&gt;C", $K$14:$K$89, "&lt;="&amp;$A137, $L$14:$L$89, "&gt;="&amp;$A138) &lt; 2, COUNTIFS($J$14:$J$89, H$106, $I$14:$I$89, "&gt; 0", $F$14:$F$89, "&lt;&gt;C", $K$14:$K$89, "&lt;="&amp;$A137, $L$14:$L$89, "&gt;="&amp;$A138), MAX(SUM(COUNTIFS($J$14:$J$89, H$106, $I$14:$I$89, "&gt; 0", $F$14:$F$89, "&lt;&gt;C", $G$14:$G$89, {"1"}, $G$14:$G$89, {"1"}, $K$14:$K$89, "&lt;="&amp;$A137, $L$14:$L$89, "&gt;="&amp;$A138)), SUM(COUNTIFS($J$14:$J$89, H$106, $I$14:$I$89, "&gt; 0", $F$14:$F$89, "&lt;&gt;C", $G$14:$G$89, {"1","5W1"}, $G$14:$G$89, {"1";"5W1"}, $K$14:$K$89, "&lt;="&amp;$A137, $L$14:$L$89, "&gt;="&amp;$A138)), SUM(COUNTIFS($J$14:$J$89, H$106, $I$14:$I$89, "&gt; 0", $F$14:$F$89, "&lt;&gt;C", $G$14:$G$89, {"1","5W2"}, $G$14:$G$89, {"1";"5W2"}, $K$14:$K$89, "&lt;="&amp;$A137, $L$14:$L$89, "&gt;="&amp;$A138)), SUM(COUNTIFS($J$14:$J$89, H$106, $I$14:$I$89, "&gt; 0", $F$14:$F$89, "&lt;&gt;C", $G$14:$G$89, {"1","5W3"}, $G$14:$G$89, {"1";"5W3"}, $K$14:$K$89, "&lt;="&amp;$A137, $L$14:$L$89, "&gt;="&amp;$A138)), SUM(COUNTIFS($J$14:$J$89, H$106, $I$14:$I$89, "&gt; 0", $F$14:$F$89, "&lt;&gt;C", $G$14:$G$89, {"1","8W1"}, $G$14:$G$89, {"1";"8W1"}, $K$14:$K$89, "&lt;="&amp;$A137, $L$14:$L$89, "&gt;="&amp;$A138)), SUM(COUNTIFS($J$14:$J$89, H$106, $I$14:$I$89, "&gt; 0", $F$14:$F$89, "&lt;&gt;C", $G$14:$G$89, {"1","8W2"}, $G$14:$G$89, {"1";"8W2"}, $K$14:$K$89, "&lt;="&amp;$A137, $L$14:$L$89, "&gt;="&amp;$A138)), SUM(COUNTIFS($J$14:$J$89, H$106, $I$14:$I$89, "&gt; 0", $F$14:$F$89, "&lt;&gt;C", $G$14:$G$89, {"8W1","5W1"}, $G$14:$G$89, {"8W1";"5W1"}, $K$14:$K$89, "&lt;="&amp;$A137, $L$14:$L$89, "&gt;="&amp;$A138)), SUM(COUNTIFS($J$14:$J$89, H$106, $I$14:$I$89, "&gt; 0", $F$14:$F$89, "&lt;&gt;C", $G$14:$G$89, {"8W1","5W2"}, $G$14:$G$89, {"8W1";"5W2"}, $K$14:$K$89, "&lt;="&amp;$A137, $L$14:$L$89, "&gt;="&amp;$A138)), SUM(COUNTIFS($J$14:$J$89, H$106, $I$14:$I$89, "&gt; 0", $F$14:$F$89, "&lt;&gt;C", $G$14:$G$89, {"8W2","5W2"}, $G$14:$G$89, {"8W2";"5W2"}, $K$14:$K$89, "&lt;="&amp;$A137, $L$14:$L$89, "&gt;="&amp;$A138)), SUM(COUNTIFS($J$14:$J$89, H$106, $I$14:$I$89, "&gt; 0", $F$14:$F$89, "&lt;&gt;C", $G$14:$G$89, {"8W2","5W3"}, $G$14:$G$89, {"8W2";"5W3"}, $K$14:$K$89, "&lt;="&amp;$A137, $L$14:$L$89, "&gt;="&amp;$A138))))</f>
        <v>1</v>
      </c>
      <c r="P137"/>
    </row>
    <row r="138" spans="1:16" ht="15" x14ac:dyDescent="0.25">
      <c r="A138" s="152">
        <f t="shared" si="7"/>
        <v>0.63541666666666652</v>
      </c>
      <c r="B138" s="202" t="str">
        <f t="shared" si="4"/>
        <v>3:15 PM-3:30 PM</v>
      </c>
      <c r="C138" s="54">
        <f xml:space="preserve"> IF(COUNTIFS($J$14:$J$89, C$106, $I$14:$I$89, "&gt; 0", $F$14:$F$89, "&lt;&gt;C", $K$14:$K$89, "&lt;="&amp;$A138, $L$14:$L$89, "&gt;="&amp;$A139) &lt; 2, COUNTIFS($J$14:$J$89, C$106, $I$14:$I$89, "&gt; 0", $F$14:$F$89, "&lt;&gt;C", $K$14:$K$89, "&lt;="&amp;$A138, $L$14:$L$89, "&gt;="&amp;$A139), MAX(SUM(COUNTIFS($J$14:$J$89, C$106, $I$14:$I$89, "&gt; 0", $F$14:$F$89, "&lt;&gt;C", $G$14:$G$89, {"1"}, $G$14:$G$89, {"1"}, $K$14:$K$89, "&lt;="&amp;$A138, $L$14:$L$89, "&gt;="&amp;$A139)), SUM(COUNTIFS($J$14:$J$89, C$106, $I$14:$I$89, "&gt; 0", $F$14:$F$89, "&lt;&gt;C", $G$14:$G$89, {"1","5W1"}, $G$14:$G$89, {"1";"5W1"}, $K$14:$K$89, "&lt;="&amp;$A138, $L$14:$L$89, "&gt;="&amp;$A139)), SUM(COUNTIFS($J$14:$J$89, C$106, $I$14:$I$89, "&gt; 0", $F$14:$F$89, "&lt;&gt;C", $G$14:$G$89, {"1","5W2"}, $G$14:$G$89, {"1";"5W2"}, $K$14:$K$89, "&lt;="&amp;$A138, $L$14:$L$89, "&gt;="&amp;$A139)), SUM(COUNTIFS($J$14:$J$89, C$106, $I$14:$I$89, "&gt; 0", $F$14:$F$89, "&lt;&gt;C", $G$14:$G$89, {"1","5W3"}, $G$14:$G$89, {"1";"5W3"}, $K$14:$K$89, "&lt;="&amp;$A138, $L$14:$L$89, "&gt;="&amp;$A139)), SUM(COUNTIFS($J$14:$J$89, C$106, $I$14:$I$89, "&gt; 0", $F$14:$F$89, "&lt;&gt;C", $G$14:$G$89, {"1","8W1"}, $G$14:$G$89, {"1";"8W1"}, $K$14:$K$89, "&lt;="&amp;$A138, $L$14:$L$89, "&gt;="&amp;$A139)), SUM(COUNTIFS($J$14:$J$89, C$106, $I$14:$I$89, "&gt; 0", $F$14:$F$89, "&lt;&gt;C", $G$14:$G$89, {"1","8W2"}, $G$14:$G$89, {"1";"8W2"}, $K$14:$K$89, "&lt;="&amp;$A138, $L$14:$L$89, "&gt;="&amp;$A139)), SUM(COUNTIFS($J$14:$J$89, C$106, $I$14:$I$89, "&gt; 0", $F$14:$F$89, "&lt;&gt;C", $G$14:$G$89, {"8W1","5W1"}, $G$14:$G$89, {"8W1";"5W1"}, $K$14:$K$89, "&lt;="&amp;$A138, $L$14:$L$89, "&gt;="&amp;$A139)), SUM(COUNTIFS($J$14:$J$89, C$106, $I$14:$I$89, "&gt; 0", $F$14:$F$89, "&lt;&gt;C", $G$14:$G$89, {"8W1","5W2"}, $G$14:$G$89, {"8W1";"5W2"}, $K$14:$K$89, "&lt;="&amp;$A138, $L$14:$L$89, "&gt;="&amp;$A139)), SUM(COUNTIFS($J$14:$J$89, C$106, $I$14:$I$89, "&gt; 0", $F$14:$F$89, "&lt;&gt;C", $G$14:$G$89, {"8W2","5W2"}, $G$14:$G$89, {"8W2";"5W2"}, $K$14:$K$89, "&lt;="&amp;$A138, $L$14:$L$89, "&gt;="&amp;$A139)), SUM(COUNTIFS($J$14:$J$89, C$106, $I$14:$I$89, "&gt; 0", $F$14:$F$89, "&lt;&gt;C", $G$14:$G$89, {"8W2","5W3"}, $G$14:$G$89, {"8W2";"5W3"}, $K$14:$K$89, "&lt;="&amp;$A138, $L$14:$L$89, "&gt;="&amp;$A139))))</f>
        <v>0</v>
      </c>
      <c r="D138" s="54">
        <f xml:space="preserve"> IF(COUNTIFS($J$14:$J$89, D$106, $I$14:$I$89, "&gt; 0", $F$14:$F$89, "&lt;&gt;C", $K$14:$K$89, "&lt;="&amp;$A138, $L$14:$L$89, "&gt;="&amp;$A139) &lt; 2, COUNTIFS($J$14:$J$89, D$106, $I$14:$I$89, "&gt; 0", $F$14:$F$89, "&lt;&gt;C", $K$14:$K$89, "&lt;="&amp;$A138, $L$14:$L$89, "&gt;="&amp;$A139), MAX(SUM(COUNTIFS($J$14:$J$89, D$106, $I$14:$I$89, "&gt; 0", $F$14:$F$89, "&lt;&gt;C", $G$14:$G$89, {"1"}, $G$14:$G$89, {"1"}, $K$14:$K$89, "&lt;="&amp;$A138, $L$14:$L$89, "&gt;="&amp;$A139)), SUM(COUNTIFS($J$14:$J$89, D$106, $I$14:$I$89, "&gt; 0", $F$14:$F$89, "&lt;&gt;C", $G$14:$G$89, {"1","5W1"}, $G$14:$G$89, {"1";"5W1"}, $K$14:$K$89, "&lt;="&amp;$A138, $L$14:$L$89, "&gt;="&amp;$A139)), SUM(COUNTIFS($J$14:$J$89, D$106, $I$14:$I$89, "&gt; 0", $F$14:$F$89, "&lt;&gt;C", $G$14:$G$89, {"1","5W2"}, $G$14:$G$89, {"1";"5W2"}, $K$14:$K$89, "&lt;="&amp;$A138, $L$14:$L$89, "&gt;="&amp;$A139)), SUM(COUNTIFS($J$14:$J$89, D$106, $I$14:$I$89, "&gt; 0", $F$14:$F$89, "&lt;&gt;C", $G$14:$G$89, {"1","5W3"}, $G$14:$G$89, {"1";"5W3"}, $K$14:$K$89, "&lt;="&amp;$A138, $L$14:$L$89, "&gt;="&amp;$A139)), SUM(COUNTIFS($J$14:$J$89, D$106, $I$14:$I$89, "&gt; 0", $F$14:$F$89, "&lt;&gt;C", $G$14:$G$89, {"1","8W1"}, $G$14:$G$89, {"1";"8W1"}, $K$14:$K$89, "&lt;="&amp;$A138, $L$14:$L$89, "&gt;="&amp;$A139)), SUM(COUNTIFS($J$14:$J$89, D$106, $I$14:$I$89, "&gt; 0", $F$14:$F$89, "&lt;&gt;C", $G$14:$G$89, {"1","8W2"}, $G$14:$G$89, {"1";"8W2"}, $K$14:$K$89, "&lt;="&amp;$A138, $L$14:$L$89, "&gt;="&amp;$A139)), SUM(COUNTIFS($J$14:$J$89, D$106, $I$14:$I$89, "&gt; 0", $F$14:$F$89, "&lt;&gt;C", $G$14:$G$89, {"8W1","5W1"}, $G$14:$G$89, {"8W1";"5W1"}, $K$14:$K$89, "&lt;="&amp;$A138, $L$14:$L$89, "&gt;="&amp;$A139)), SUM(COUNTIFS($J$14:$J$89, D$106, $I$14:$I$89, "&gt; 0", $F$14:$F$89, "&lt;&gt;C", $G$14:$G$89, {"8W1","5W2"}, $G$14:$G$89, {"8W1";"5W2"}, $K$14:$K$89, "&lt;="&amp;$A138, $L$14:$L$89, "&gt;="&amp;$A139)), SUM(COUNTIFS($J$14:$J$89, D$106, $I$14:$I$89, "&gt; 0", $F$14:$F$89, "&lt;&gt;C", $G$14:$G$89, {"8W2","5W2"}, $G$14:$G$89, {"8W2";"5W2"}, $K$14:$K$89, "&lt;="&amp;$A138, $L$14:$L$89, "&gt;="&amp;$A139)), SUM(COUNTIFS($J$14:$J$89, D$106, $I$14:$I$89, "&gt; 0", $F$14:$F$89, "&lt;&gt;C", $G$14:$G$89, {"8W2","5W3"}, $G$14:$G$89, {"8W2";"5W3"}, $K$14:$K$89, "&lt;="&amp;$A138, $L$14:$L$89, "&gt;="&amp;$A139))))</f>
        <v>1</v>
      </c>
      <c r="E138" s="54">
        <f xml:space="preserve"> IF(COUNTIFS($J$14:$J$89, E$106, $I$14:$I$89, "&gt; 0", $F$14:$F$89, "&lt;&gt;C", $K$14:$K$89, "&lt;="&amp;$A138, $L$14:$L$89, "&gt;="&amp;$A139) &lt; 2, COUNTIFS($J$14:$J$89, E$106, $I$14:$I$89, "&gt; 0", $F$14:$F$89, "&lt;&gt;C", $K$14:$K$89, "&lt;="&amp;$A138, $L$14:$L$89, "&gt;="&amp;$A139), MAX(SUM(COUNTIFS($J$14:$J$89, E$106, $I$14:$I$89, "&gt; 0", $F$14:$F$89, "&lt;&gt;C", $G$14:$G$89, {"1"}, $G$14:$G$89, {"1"}, $K$14:$K$89, "&lt;="&amp;$A138, $L$14:$L$89, "&gt;="&amp;$A139)), SUM(COUNTIFS($J$14:$J$89, E$106, $I$14:$I$89, "&gt; 0", $F$14:$F$89, "&lt;&gt;C", $G$14:$G$89, {"1","5W1"}, $G$14:$G$89, {"1";"5W1"}, $K$14:$K$89, "&lt;="&amp;$A138, $L$14:$L$89, "&gt;="&amp;$A139)), SUM(COUNTIFS($J$14:$J$89, E$106, $I$14:$I$89, "&gt; 0", $F$14:$F$89, "&lt;&gt;C", $G$14:$G$89, {"1","5W2"}, $G$14:$G$89, {"1";"5W2"}, $K$14:$K$89, "&lt;="&amp;$A138, $L$14:$L$89, "&gt;="&amp;$A139)), SUM(COUNTIFS($J$14:$J$89, E$106, $I$14:$I$89, "&gt; 0", $F$14:$F$89, "&lt;&gt;C", $G$14:$G$89, {"1","5W3"}, $G$14:$G$89, {"1";"5W3"}, $K$14:$K$89, "&lt;="&amp;$A138, $L$14:$L$89, "&gt;="&amp;$A139)), SUM(COUNTIFS($J$14:$J$89, E$106, $I$14:$I$89, "&gt; 0", $F$14:$F$89, "&lt;&gt;C", $G$14:$G$89, {"1","8W1"}, $G$14:$G$89, {"1";"8W1"}, $K$14:$K$89, "&lt;="&amp;$A138, $L$14:$L$89, "&gt;="&amp;$A139)), SUM(COUNTIFS($J$14:$J$89, E$106, $I$14:$I$89, "&gt; 0", $F$14:$F$89, "&lt;&gt;C", $G$14:$G$89, {"1","8W2"}, $G$14:$G$89, {"1";"8W2"}, $K$14:$K$89, "&lt;="&amp;$A138, $L$14:$L$89, "&gt;="&amp;$A139)), SUM(COUNTIFS($J$14:$J$89, E$106, $I$14:$I$89, "&gt; 0", $F$14:$F$89, "&lt;&gt;C", $G$14:$G$89, {"8W1","5W1"}, $G$14:$G$89, {"8W1";"5W1"}, $K$14:$K$89, "&lt;="&amp;$A138, $L$14:$L$89, "&gt;="&amp;$A139)), SUM(COUNTIFS($J$14:$J$89, E$106, $I$14:$I$89, "&gt; 0", $F$14:$F$89, "&lt;&gt;C", $G$14:$G$89, {"8W1","5W2"}, $G$14:$G$89, {"8W1";"5W2"}, $K$14:$K$89, "&lt;="&amp;$A138, $L$14:$L$89, "&gt;="&amp;$A139)), SUM(COUNTIFS($J$14:$J$89, E$106, $I$14:$I$89, "&gt; 0", $F$14:$F$89, "&lt;&gt;C", $G$14:$G$89, {"8W2","5W2"}, $G$14:$G$89, {"8W2";"5W2"}, $K$14:$K$89, "&lt;="&amp;$A138, $L$14:$L$89, "&gt;="&amp;$A139)), SUM(COUNTIFS($J$14:$J$89, E$106, $I$14:$I$89, "&gt; 0", $F$14:$F$89, "&lt;&gt;C", $G$14:$G$89, {"8W2","5W3"}, $G$14:$G$89, {"8W2";"5W3"}, $K$14:$K$89, "&lt;="&amp;$A138, $L$14:$L$89, "&gt;="&amp;$A139))))</f>
        <v>1</v>
      </c>
      <c r="F138" s="54">
        <f xml:space="preserve"> IF(COUNTIFS($J$14:$J$89, F$106, $I$14:$I$89, "&gt; 0", $F$14:$F$89, "&lt;&gt;C", $K$14:$K$89, "&lt;="&amp;$A138, $L$14:$L$89, "&gt;="&amp;$A139) &lt; 2, COUNTIFS($J$14:$J$89, F$106, $I$14:$I$89, "&gt; 0", $F$14:$F$89, "&lt;&gt;C", $K$14:$K$89, "&lt;="&amp;$A138, $L$14:$L$89, "&gt;="&amp;$A139), MAX(SUM(COUNTIFS($J$14:$J$89, F$106, $I$14:$I$89, "&gt; 0", $F$14:$F$89, "&lt;&gt;C", $G$14:$G$89, {"1"}, $G$14:$G$89, {"1"}, $K$14:$K$89, "&lt;="&amp;$A138, $L$14:$L$89, "&gt;="&amp;$A139)), SUM(COUNTIFS($J$14:$J$89, F$106, $I$14:$I$89, "&gt; 0", $F$14:$F$89, "&lt;&gt;C", $G$14:$G$89, {"1","5W1"}, $G$14:$G$89, {"1";"5W1"}, $K$14:$K$89, "&lt;="&amp;$A138, $L$14:$L$89, "&gt;="&amp;$A139)), SUM(COUNTIFS($J$14:$J$89, F$106, $I$14:$I$89, "&gt; 0", $F$14:$F$89, "&lt;&gt;C", $G$14:$G$89, {"1","5W2"}, $G$14:$G$89, {"1";"5W2"}, $K$14:$K$89, "&lt;="&amp;$A138, $L$14:$L$89, "&gt;="&amp;$A139)), SUM(COUNTIFS($J$14:$J$89, F$106, $I$14:$I$89, "&gt; 0", $F$14:$F$89, "&lt;&gt;C", $G$14:$G$89, {"1","5W3"}, $G$14:$G$89, {"1";"5W3"}, $K$14:$K$89, "&lt;="&amp;$A138, $L$14:$L$89, "&gt;="&amp;$A139)), SUM(COUNTIFS($J$14:$J$89, F$106, $I$14:$I$89, "&gt; 0", $F$14:$F$89, "&lt;&gt;C", $G$14:$G$89, {"1","8W1"}, $G$14:$G$89, {"1";"8W1"}, $K$14:$K$89, "&lt;="&amp;$A138, $L$14:$L$89, "&gt;="&amp;$A139)), SUM(COUNTIFS($J$14:$J$89, F$106, $I$14:$I$89, "&gt; 0", $F$14:$F$89, "&lt;&gt;C", $G$14:$G$89, {"1","8W2"}, $G$14:$G$89, {"1";"8W2"}, $K$14:$K$89, "&lt;="&amp;$A138, $L$14:$L$89, "&gt;="&amp;$A139)), SUM(COUNTIFS($J$14:$J$89, F$106, $I$14:$I$89, "&gt; 0", $F$14:$F$89, "&lt;&gt;C", $G$14:$G$89, {"8W1","5W1"}, $G$14:$G$89, {"8W1";"5W1"}, $K$14:$K$89, "&lt;="&amp;$A138, $L$14:$L$89, "&gt;="&amp;$A139)), SUM(COUNTIFS($J$14:$J$89, F$106, $I$14:$I$89, "&gt; 0", $F$14:$F$89, "&lt;&gt;C", $G$14:$G$89, {"8W1","5W2"}, $G$14:$G$89, {"8W1";"5W2"}, $K$14:$K$89, "&lt;="&amp;$A138, $L$14:$L$89, "&gt;="&amp;$A139)), SUM(COUNTIFS($J$14:$J$89, F$106, $I$14:$I$89, "&gt; 0", $F$14:$F$89, "&lt;&gt;C", $G$14:$G$89, {"8W2","5W2"}, $G$14:$G$89, {"8W2";"5W2"}, $K$14:$K$89, "&lt;="&amp;$A138, $L$14:$L$89, "&gt;="&amp;$A139)), SUM(COUNTIFS($J$14:$J$89, F$106, $I$14:$I$89, "&gt; 0", $F$14:$F$89, "&lt;&gt;C", $G$14:$G$89, {"8W2","5W3"}, $G$14:$G$89, {"8W2";"5W3"}, $K$14:$K$89, "&lt;="&amp;$A138, $L$14:$L$89, "&gt;="&amp;$A139))))</f>
        <v>1</v>
      </c>
      <c r="G138" s="54">
        <f xml:space="preserve"> IF(COUNTIFS($J$14:$J$89, G$106, $I$14:$I$89, "&gt; 0", $F$14:$F$89, "&lt;&gt;C", $K$14:$K$89, "&lt;="&amp;$A138, $L$14:$L$89, "&gt;="&amp;$A139) &lt; 2, COUNTIFS($J$14:$J$89, G$106, $I$14:$I$89, "&gt; 0", $F$14:$F$89, "&lt;&gt;C", $K$14:$K$89, "&lt;="&amp;$A138, $L$14:$L$89, "&gt;="&amp;$A139), MAX(SUM(COUNTIFS($J$14:$J$89, G$106, $I$14:$I$89, "&gt; 0", $F$14:$F$89, "&lt;&gt;C", $G$14:$G$89, {"1"}, $G$14:$G$89, {"1"}, $K$14:$K$89, "&lt;="&amp;$A138, $L$14:$L$89, "&gt;="&amp;$A139)), SUM(COUNTIFS($J$14:$J$89, G$106, $I$14:$I$89, "&gt; 0", $F$14:$F$89, "&lt;&gt;C", $G$14:$G$89, {"1","5W1"}, $G$14:$G$89, {"1";"5W1"}, $K$14:$K$89, "&lt;="&amp;$A138, $L$14:$L$89, "&gt;="&amp;$A139)), SUM(COUNTIFS($J$14:$J$89, G$106, $I$14:$I$89, "&gt; 0", $F$14:$F$89, "&lt;&gt;C", $G$14:$G$89, {"1","5W2"}, $G$14:$G$89, {"1";"5W2"}, $K$14:$K$89, "&lt;="&amp;$A138, $L$14:$L$89, "&gt;="&amp;$A139)), SUM(COUNTIFS($J$14:$J$89, G$106, $I$14:$I$89, "&gt; 0", $F$14:$F$89, "&lt;&gt;C", $G$14:$G$89, {"1","5W3"}, $G$14:$G$89, {"1";"5W3"}, $K$14:$K$89, "&lt;="&amp;$A138, $L$14:$L$89, "&gt;="&amp;$A139)), SUM(COUNTIFS($J$14:$J$89, G$106, $I$14:$I$89, "&gt; 0", $F$14:$F$89, "&lt;&gt;C", $G$14:$G$89, {"1","8W1"}, $G$14:$G$89, {"1";"8W1"}, $K$14:$K$89, "&lt;="&amp;$A138, $L$14:$L$89, "&gt;="&amp;$A139)), SUM(COUNTIFS($J$14:$J$89, G$106, $I$14:$I$89, "&gt; 0", $F$14:$F$89, "&lt;&gt;C", $G$14:$G$89, {"1","8W2"}, $G$14:$G$89, {"1";"8W2"}, $K$14:$K$89, "&lt;="&amp;$A138, $L$14:$L$89, "&gt;="&amp;$A139)), SUM(COUNTIFS($J$14:$J$89, G$106, $I$14:$I$89, "&gt; 0", $F$14:$F$89, "&lt;&gt;C", $G$14:$G$89, {"8W1","5W1"}, $G$14:$G$89, {"8W1";"5W1"}, $K$14:$K$89, "&lt;="&amp;$A138, $L$14:$L$89, "&gt;="&amp;$A139)), SUM(COUNTIFS($J$14:$J$89, G$106, $I$14:$I$89, "&gt; 0", $F$14:$F$89, "&lt;&gt;C", $G$14:$G$89, {"8W1","5W2"}, $G$14:$G$89, {"8W1";"5W2"}, $K$14:$K$89, "&lt;="&amp;$A138, $L$14:$L$89, "&gt;="&amp;$A139)), SUM(COUNTIFS($J$14:$J$89, G$106, $I$14:$I$89, "&gt; 0", $F$14:$F$89, "&lt;&gt;C", $G$14:$G$89, {"8W2","5W2"}, $G$14:$G$89, {"8W2";"5W2"}, $K$14:$K$89, "&lt;="&amp;$A138, $L$14:$L$89, "&gt;="&amp;$A139)), SUM(COUNTIFS($J$14:$J$89, G$106, $I$14:$I$89, "&gt; 0", $F$14:$F$89, "&lt;&gt;C", $G$14:$G$89, {"8W2","5W3"}, $G$14:$G$89, {"8W2";"5W3"}, $K$14:$K$89, "&lt;="&amp;$A138, $L$14:$L$89, "&gt;="&amp;$A139))))</f>
        <v>0</v>
      </c>
      <c r="H138" s="54">
        <f xml:space="preserve"> IF(COUNTIFS($J$14:$J$89, H$106, $I$14:$I$89, "&gt; 0", $F$14:$F$89, "&lt;&gt;C", $K$14:$K$89, "&lt;="&amp;$A138, $L$14:$L$89, "&gt;="&amp;$A139) &lt; 2, COUNTIFS($J$14:$J$89, H$106, $I$14:$I$89, "&gt; 0", $F$14:$F$89, "&lt;&gt;C", $K$14:$K$89, "&lt;="&amp;$A138, $L$14:$L$89, "&gt;="&amp;$A139), MAX(SUM(COUNTIFS($J$14:$J$89, H$106, $I$14:$I$89, "&gt; 0", $F$14:$F$89, "&lt;&gt;C", $G$14:$G$89, {"1"}, $G$14:$G$89, {"1"}, $K$14:$K$89, "&lt;="&amp;$A138, $L$14:$L$89, "&gt;="&amp;$A139)), SUM(COUNTIFS($J$14:$J$89, H$106, $I$14:$I$89, "&gt; 0", $F$14:$F$89, "&lt;&gt;C", $G$14:$G$89, {"1","5W1"}, $G$14:$G$89, {"1";"5W1"}, $K$14:$K$89, "&lt;="&amp;$A138, $L$14:$L$89, "&gt;="&amp;$A139)), SUM(COUNTIFS($J$14:$J$89, H$106, $I$14:$I$89, "&gt; 0", $F$14:$F$89, "&lt;&gt;C", $G$14:$G$89, {"1","5W2"}, $G$14:$G$89, {"1";"5W2"}, $K$14:$K$89, "&lt;="&amp;$A138, $L$14:$L$89, "&gt;="&amp;$A139)), SUM(COUNTIFS($J$14:$J$89, H$106, $I$14:$I$89, "&gt; 0", $F$14:$F$89, "&lt;&gt;C", $G$14:$G$89, {"1","5W3"}, $G$14:$G$89, {"1";"5W3"}, $K$14:$K$89, "&lt;="&amp;$A138, $L$14:$L$89, "&gt;="&amp;$A139)), SUM(COUNTIFS($J$14:$J$89, H$106, $I$14:$I$89, "&gt; 0", $F$14:$F$89, "&lt;&gt;C", $G$14:$G$89, {"1","8W1"}, $G$14:$G$89, {"1";"8W1"}, $K$14:$K$89, "&lt;="&amp;$A138, $L$14:$L$89, "&gt;="&amp;$A139)), SUM(COUNTIFS($J$14:$J$89, H$106, $I$14:$I$89, "&gt; 0", $F$14:$F$89, "&lt;&gt;C", $G$14:$G$89, {"1","8W2"}, $G$14:$G$89, {"1";"8W2"}, $K$14:$K$89, "&lt;="&amp;$A138, $L$14:$L$89, "&gt;="&amp;$A139)), SUM(COUNTIFS($J$14:$J$89, H$106, $I$14:$I$89, "&gt; 0", $F$14:$F$89, "&lt;&gt;C", $G$14:$G$89, {"8W1","5W1"}, $G$14:$G$89, {"8W1";"5W1"}, $K$14:$K$89, "&lt;="&amp;$A138, $L$14:$L$89, "&gt;="&amp;$A139)), SUM(COUNTIFS($J$14:$J$89, H$106, $I$14:$I$89, "&gt; 0", $F$14:$F$89, "&lt;&gt;C", $G$14:$G$89, {"8W1","5W2"}, $G$14:$G$89, {"8W1";"5W2"}, $K$14:$K$89, "&lt;="&amp;$A138, $L$14:$L$89, "&gt;="&amp;$A139)), SUM(COUNTIFS($J$14:$J$89, H$106, $I$14:$I$89, "&gt; 0", $F$14:$F$89, "&lt;&gt;C", $G$14:$G$89, {"8W2","5W2"}, $G$14:$G$89, {"8W2";"5W2"}, $K$14:$K$89, "&lt;="&amp;$A138, $L$14:$L$89, "&gt;="&amp;$A139)), SUM(COUNTIFS($J$14:$J$89, H$106, $I$14:$I$89, "&gt; 0", $F$14:$F$89, "&lt;&gt;C", $G$14:$G$89, {"8W2","5W3"}, $G$14:$G$89, {"8W2";"5W3"}, $K$14:$K$89, "&lt;="&amp;$A138, $L$14:$L$89, "&gt;="&amp;$A139))))</f>
        <v>0</v>
      </c>
      <c r="P138"/>
    </row>
    <row r="139" spans="1:16" ht="15" x14ac:dyDescent="0.25">
      <c r="A139" s="152">
        <f t="shared" si="7"/>
        <v>0.64583333333333315</v>
      </c>
      <c r="B139" s="202" t="str">
        <f t="shared" si="4"/>
        <v>3:30 PM-3:45 PM</v>
      </c>
      <c r="C139" s="54">
        <f xml:space="preserve"> IF(COUNTIFS($J$14:$J$89, C$106, $I$14:$I$89, "&gt; 0", $F$14:$F$89, "&lt;&gt;C", $K$14:$K$89, "&lt;="&amp;$A139, $L$14:$L$89, "&gt;="&amp;$A140) &lt; 2, COUNTIFS($J$14:$J$89, C$106, $I$14:$I$89, "&gt; 0", $F$14:$F$89, "&lt;&gt;C", $K$14:$K$89, "&lt;="&amp;$A139, $L$14:$L$89, "&gt;="&amp;$A140), MAX(SUM(COUNTIFS($J$14:$J$89, C$106, $I$14:$I$89, "&gt; 0", $F$14:$F$89, "&lt;&gt;C", $G$14:$G$89, {"1"}, $G$14:$G$89, {"1"}, $K$14:$K$89, "&lt;="&amp;$A139, $L$14:$L$89, "&gt;="&amp;$A140)), SUM(COUNTIFS($J$14:$J$89, C$106, $I$14:$I$89, "&gt; 0", $F$14:$F$89, "&lt;&gt;C", $G$14:$G$89, {"1","5W1"}, $G$14:$G$89, {"1";"5W1"}, $K$14:$K$89, "&lt;="&amp;$A139, $L$14:$L$89, "&gt;="&amp;$A140)), SUM(COUNTIFS($J$14:$J$89, C$106, $I$14:$I$89, "&gt; 0", $F$14:$F$89, "&lt;&gt;C", $G$14:$G$89, {"1","5W2"}, $G$14:$G$89, {"1";"5W2"}, $K$14:$K$89, "&lt;="&amp;$A139, $L$14:$L$89, "&gt;="&amp;$A140)), SUM(COUNTIFS($J$14:$J$89, C$106, $I$14:$I$89, "&gt; 0", $F$14:$F$89, "&lt;&gt;C", $G$14:$G$89, {"1","5W3"}, $G$14:$G$89, {"1";"5W3"}, $K$14:$K$89, "&lt;="&amp;$A139, $L$14:$L$89, "&gt;="&amp;$A140)), SUM(COUNTIFS($J$14:$J$89, C$106, $I$14:$I$89, "&gt; 0", $F$14:$F$89, "&lt;&gt;C", $G$14:$G$89, {"1","8W1"}, $G$14:$G$89, {"1";"8W1"}, $K$14:$K$89, "&lt;="&amp;$A139, $L$14:$L$89, "&gt;="&amp;$A140)), SUM(COUNTIFS($J$14:$J$89, C$106, $I$14:$I$89, "&gt; 0", $F$14:$F$89, "&lt;&gt;C", $G$14:$G$89, {"1","8W2"}, $G$14:$G$89, {"1";"8W2"}, $K$14:$K$89, "&lt;="&amp;$A139, $L$14:$L$89, "&gt;="&amp;$A140)), SUM(COUNTIFS($J$14:$J$89, C$106, $I$14:$I$89, "&gt; 0", $F$14:$F$89, "&lt;&gt;C", $G$14:$G$89, {"8W1","5W1"}, $G$14:$G$89, {"8W1";"5W1"}, $K$14:$K$89, "&lt;="&amp;$A139, $L$14:$L$89, "&gt;="&amp;$A140)), SUM(COUNTIFS($J$14:$J$89, C$106, $I$14:$I$89, "&gt; 0", $F$14:$F$89, "&lt;&gt;C", $G$14:$G$89, {"8W1","5W2"}, $G$14:$G$89, {"8W1";"5W2"}, $K$14:$K$89, "&lt;="&amp;$A139, $L$14:$L$89, "&gt;="&amp;$A140)), SUM(COUNTIFS($J$14:$J$89, C$106, $I$14:$I$89, "&gt; 0", $F$14:$F$89, "&lt;&gt;C", $G$14:$G$89, {"8W2","5W2"}, $G$14:$G$89, {"8W2";"5W2"}, $K$14:$K$89, "&lt;="&amp;$A139, $L$14:$L$89, "&gt;="&amp;$A140)), SUM(COUNTIFS($J$14:$J$89, C$106, $I$14:$I$89, "&gt; 0", $F$14:$F$89, "&lt;&gt;C", $G$14:$G$89, {"8W2","5W3"}, $G$14:$G$89, {"8W2";"5W3"}, $K$14:$K$89, "&lt;="&amp;$A139, $L$14:$L$89, "&gt;="&amp;$A140))))</f>
        <v>0</v>
      </c>
      <c r="D139" s="54">
        <f xml:space="preserve"> IF(COUNTIFS($J$14:$J$89, D$106, $I$14:$I$89, "&gt; 0", $F$14:$F$89, "&lt;&gt;C", $K$14:$K$89, "&lt;="&amp;$A139, $L$14:$L$89, "&gt;="&amp;$A140) &lt; 2, COUNTIFS($J$14:$J$89, D$106, $I$14:$I$89, "&gt; 0", $F$14:$F$89, "&lt;&gt;C", $K$14:$K$89, "&lt;="&amp;$A139, $L$14:$L$89, "&gt;="&amp;$A140), MAX(SUM(COUNTIFS($J$14:$J$89, D$106, $I$14:$I$89, "&gt; 0", $F$14:$F$89, "&lt;&gt;C", $G$14:$G$89, {"1"}, $G$14:$G$89, {"1"}, $K$14:$K$89, "&lt;="&amp;$A139, $L$14:$L$89, "&gt;="&amp;$A140)), SUM(COUNTIFS($J$14:$J$89, D$106, $I$14:$I$89, "&gt; 0", $F$14:$F$89, "&lt;&gt;C", $G$14:$G$89, {"1","5W1"}, $G$14:$G$89, {"1";"5W1"}, $K$14:$K$89, "&lt;="&amp;$A139, $L$14:$L$89, "&gt;="&amp;$A140)), SUM(COUNTIFS($J$14:$J$89, D$106, $I$14:$I$89, "&gt; 0", $F$14:$F$89, "&lt;&gt;C", $G$14:$G$89, {"1","5W2"}, $G$14:$G$89, {"1";"5W2"}, $K$14:$K$89, "&lt;="&amp;$A139, $L$14:$L$89, "&gt;="&amp;$A140)), SUM(COUNTIFS($J$14:$J$89, D$106, $I$14:$I$89, "&gt; 0", $F$14:$F$89, "&lt;&gt;C", $G$14:$G$89, {"1","5W3"}, $G$14:$G$89, {"1";"5W3"}, $K$14:$K$89, "&lt;="&amp;$A139, $L$14:$L$89, "&gt;="&amp;$A140)), SUM(COUNTIFS($J$14:$J$89, D$106, $I$14:$I$89, "&gt; 0", $F$14:$F$89, "&lt;&gt;C", $G$14:$G$89, {"1","8W1"}, $G$14:$G$89, {"1";"8W1"}, $K$14:$K$89, "&lt;="&amp;$A139, $L$14:$L$89, "&gt;="&amp;$A140)), SUM(COUNTIFS($J$14:$J$89, D$106, $I$14:$I$89, "&gt; 0", $F$14:$F$89, "&lt;&gt;C", $G$14:$G$89, {"1","8W2"}, $G$14:$G$89, {"1";"8W2"}, $K$14:$K$89, "&lt;="&amp;$A139, $L$14:$L$89, "&gt;="&amp;$A140)), SUM(COUNTIFS($J$14:$J$89, D$106, $I$14:$I$89, "&gt; 0", $F$14:$F$89, "&lt;&gt;C", $G$14:$G$89, {"8W1","5W1"}, $G$14:$G$89, {"8W1";"5W1"}, $K$14:$K$89, "&lt;="&amp;$A139, $L$14:$L$89, "&gt;="&amp;$A140)), SUM(COUNTIFS($J$14:$J$89, D$106, $I$14:$I$89, "&gt; 0", $F$14:$F$89, "&lt;&gt;C", $G$14:$G$89, {"8W1","5W2"}, $G$14:$G$89, {"8W1";"5W2"}, $K$14:$K$89, "&lt;="&amp;$A139, $L$14:$L$89, "&gt;="&amp;$A140)), SUM(COUNTIFS($J$14:$J$89, D$106, $I$14:$I$89, "&gt; 0", $F$14:$F$89, "&lt;&gt;C", $G$14:$G$89, {"8W2","5W2"}, $G$14:$G$89, {"8W2";"5W2"}, $K$14:$K$89, "&lt;="&amp;$A139, $L$14:$L$89, "&gt;="&amp;$A140)), SUM(COUNTIFS($J$14:$J$89, D$106, $I$14:$I$89, "&gt; 0", $F$14:$F$89, "&lt;&gt;C", $G$14:$G$89, {"8W2","5W3"}, $G$14:$G$89, {"8W2";"5W3"}, $K$14:$K$89, "&lt;="&amp;$A139, $L$14:$L$89, "&gt;="&amp;$A140))))</f>
        <v>1</v>
      </c>
      <c r="E139" s="54">
        <f xml:space="preserve"> IF(COUNTIFS($J$14:$J$89, E$106, $I$14:$I$89, "&gt; 0", $F$14:$F$89, "&lt;&gt;C", $K$14:$K$89, "&lt;="&amp;$A139, $L$14:$L$89, "&gt;="&amp;$A140) &lt; 2, COUNTIFS($J$14:$J$89, E$106, $I$14:$I$89, "&gt; 0", $F$14:$F$89, "&lt;&gt;C", $K$14:$K$89, "&lt;="&amp;$A139, $L$14:$L$89, "&gt;="&amp;$A140), MAX(SUM(COUNTIFS($J$14:$J$89, E$106, $I$14:$I$89, "&gt; 0", $F$14:$F$89, "&lt;&gt;C", $G$14:$G$89, {"1"}, $G$14:$G$89, {"1"}, $K$14:$K$89, "&lt;="&amp;$A139, $L$14:$L$89, "&gt;="&amp;$A140)), SUM(COUNTIFS($J$14:$J$89, E$106, $I$14:$I$89, "&gt; 0", $F$14:$F$89, "&lt;&gt;C", $G$14:$G$89, {"1","5W1"}, $G$14:$G$89, {"1";"5W1"}, $K$14:$K$89, "&lt;="&amp;$A139, $L$14:$L$89, "&gt;="&amp;$A140)), SUM(COUNTIFS($J$14:$J$89, E$106, $I$14:$I$89, "&gt; 0", $F$14:$F$89, "&lt;&gt;C", $G$14:$G$89, {"1","5W2"}, $G$14:$G$89, {"1";"5W2"}, $K$14:$K$89, "&lt;="&amp;$A139, $L$14:$L$89, "&gt;="&amp;$A140)), SUM(COUNTIFS($J$14:$J$89, E$106, $I$14:$I$89, "&gt; 0", $F$14:$F$89, "&lt;&gt;C", $G$14:$G$89, {"1","5W3"}, $G$14:$G$89, {"1";"5W3"}, $K$14:$K$89, "&lt;="&amp;$A139, $L$14:$L$89, "&gt;="&amp;$A140)), SUM(COUNTIFS($J$14:$J$89, E$106, $I$14:$I$89, "&gt; 0", $F$14:$F$89, "&lt;&gt;C", $G$14:$G$89, {"1","8W1"}, $G$14:$G$89, {"1";"8W1"}, $K$14:$K$89, "&lt;="&amp;$A139, $L$14:$L$89, "&gt;="&amp;$A140)), SUM(COUNTIFS($J$14:$J$89, E$106, $I$14:$I$89, "&gt; 0", $F$14:$F$89, "&lt;&gt;C", $G$14:$G$89, {"1","8W2"}, $G$14:$G$89, {"1";"8W2"}, $K$14:$K$89, "&lt;="&amp;$A139, $L$14:$L$89, "&gt;="&amp;$A140)), SUM(COUNTIFS($J$14:$J$89, E$106, $I$14:$I$89, "&gt; 0", $F$14:$F$89, "&lt;&gt;C", $G$14:$G$89, {"8W1","5W1"}, $G$14:$G$89, {"8W1";"5W1"}, $K$14:$K$89, "&lt;="&amp;$A139, $L$14:$L$89, "&gt;="&amp;$A140)), SUM(COUNTIFS($J$14:$J$89, E$106, $I$14:$I$89, "&gt; 0", $F$14:$F$89, "&lt;&gt;C", $G$14:$G$89, {"8W1","5W2"}, $G$14:$G$89, {"8W1";"5W2"}, $K$14:$K$89, "&lt;="&amp;$A139, $L$14:$L$89, "&gt;="&amp;$A140)), SUM(COUNTIFS($J$14:$J$89, E$106, $I$14:$I$89, "&gt; 0", $F$14:$F$89, "&lt;&gt;C", $G$14:$G$89, {"8W2","5W2"}, $G$14:$G$89, {"8W2";"5W2"}, $K$14:$K$89, "&lt;="&amp;$A139, $L$14:$L$89, "&gt;="&amp;$A140)), SUM(COUNTIFS($J$14:$J$89, E$106, $I$14:$I$89, "&gt; 0", $F$14:$F$89, "&lt;&gt;C", $G$14:$G$89, {"8W2","5W3"}, $G$14:$G$89, {"8W2";"5W3"}, $K$14:$K$89, "&lt;="&amp;$A139, $L$14:$L$89, "&gt;="&amp;$A140))))</f>
        <v>1</v>
      </c>
      <c r="F139" s="54">
        <f xml:space="preserve"> IF(COUNTIFS($J$14:$J$89, F$106, $I$14:$I$89, "&gt; 0", $F$14:$F$89, "&lt;&gt;C", $K$14:$K$89, "&lt;="&amp;$A139, $L$14:$L$89, "&gt;="&amp;$A140) &lt; 2, COUNTIFS($J$14:$J$89, F$106, $I$14:$I$89, "&gt; 0", $F$14:$F$89, "&lt;&gt;C", $K$14:$K$89, "&lt;="&amp;$A139, $L$14:$L$89, "&gt;="&amp;$A140), MAX(SUM(COUNTIFS($J$14:$J$89, F$106, $I$14:$I$89, "&gt; 0", $F$14:$F$89, "&lt;&gt;C", $G$14:$G$89, {"1"}, $G$14:$G$89, {"1"}, $K$14:$K$89, "&lt;="&amp;$A139, $L$14:$L$89, "&gt;="&amp;$A140)), SUM(COUNTIFS($J$14:$J$89, F$106, $I$14:$I$89, "&gt; 0", $F$14:$F$89, "&lt;&gt;C", $G$14:$G$89, {"1","5W1"}, $G$14:$G$89, {"1";"5W1"}, $K$14:$K$89, "&lt;="&amp;$A139, $L$14:$L$89, "&gt;="&amp;$A140)), SUM(COUNTIFS($J$14:$J$89, F$106, $I$14:$I$89, "&gt; 0", $F$14:$F$89, "&lt;&gt;C", $G$14:$G$89, {"1","5W2"}, $G$14:$G$89, {"1";"5W2"}, $K$14:$K$89, "&lt;="&amp;$A139, $L$14:$L$89, "&gt;="&amp;$A140)), SUM(COUNTIFS($J$14:$J$89, F$106, $I$14:$I$89, "&gt; 0", $F$14:$F$89, "&lt;&gt;C", $G$14:$G$89, {"1","5W3"}, $G$14:$G$89, {"1";"5W3"}, $K$14:$K$89, "&lt;="&amp;$A139, $L$14:$L$89, "&gt;="&amp;$A140)), SUM(COUNTIFS($J$14:$J$89, F$106, $I$14:$I$89, "&gt; 0", $F$14:$F$89, "&lt;&gt;C", $G$14:$G$89, {"1","8W1"}, $G$14:$G$89, {"1";"8W1"}, $K$14:$K$89, "&lt;="&amp;$A139, $L$14:$L$89, "&gt;="&amp;$A140)), SUM(COUNTIFS($J$14:$J$89, F$106, $I$14:$I$89, "&gt; 0", $F$14:$F$89, "&lt;&gt;C", $G$14:$G$89, {"1","8W2"}, $G$14:$G$89, {"1";"8W2"}, $K$14:$K$89, "&lt;="&amp;$A139, $L$14:$L$89, "&gt;="&amp;$A140)), SUM(COUNTIFS($J$14:$J$89, F$106, $I$14:$I$89, "&gt; 0", $F$14:$F$89, "&lt;&gt;C", $G$14:$G$89, {"8W1","5W1"}, $G$14:$G$89, {"8W1";"5W1"}, $K$14:$K$89, "&lt;="&amp;$A139, $L$14:$L$89, "&gt;="&amp;$A140)), SUM(COUNTIFS($J$14:$J$89, F$106, $I$14:$I$89, "&gt; 0", $F$14:$F$89, "&lt;&gt;C", $G$14:$G$89, {"8W1","5W2"}, $G$14:$G$89, {"8W1";"5W2"}, $K$14:$K$89, "&lt;="&amp;$A139, $L$14:$L$89, "&gt;="&amp;$A140)), SUM(COUNTIFS($J$14:$J$89, F$106, $I$14:$I$89, "&gt; 0", $F$14:$F$89, "&lt;&gt;C", $G$14:$G$89, {"8W2","5W2"}, $G$14:$G$89, {"8W2";"5W2"}, $K$14:$K$89, "&lt;="&amp;$A139, $L$14:$L$89, "&gt;="&amp;$A140)), SUM(COUNTIFS($J$14:$J$89, F$106, $I$14:$I$89, "&gt; 0", $F$14:$F$89, "&lt;&gt;C", $G$14:$G$89, {"8W2","5W3"}, $G$14:$G$89, {"8W2";"5W3"}, $K$14:$K$89, "&lt;="&amp;$A139, $L$14:$L$89, "&gt;="&amp;$A140))))</f>
        <v>1</v>
      </c>
      <c r="G139" s="54">
        <f xml:space="preserve"> IF(COUNTIFS($J$14:$J$89, G$106, $I$14:$I$89, "&gt; 0", $F$14:$F$89, "&lt;&gt;C", $K$14:$K$89, "&lt;="&amp;$A139, $L$14:$L$89, "&gt;="&amp;$A140) &lt; 2, COUNTIFS($J$14:$J$89, G$106, $I$14:$I$89, "&gt; 0", $F$14:$F$89, "&lt;&gt;C", $K$14:$K$89, "&lt;="&amp;$A139, $L$14:$L$89, "&gt;="&amp;$A140), MAX(SUM(COUNTIFS($J$14:$J$89, G$106, $I$14:$I$89, "&gt; 0", $F$14:$F$89, "&lt;&gt;C", $G$14:$G$89, {"1"}, $G$14:$G$89, {"1"}, $K$14:$K$89, "&lt;="&amp;$A139, $L$14:$L$89, "&gt;="&amp;$A140)), SUM(COUNTIFS($J$14:$J$89, G$106, $I$14:$I$89, "&gt; 0", $F$14:$F$89, "&lt;&gt;C", $G$14:$G$89, {"1","5W1"}, $G$14:$G$89, {"1";"5W1"}, $K$14:$K$89, "&lt;="&amp;$A139, $L$14:$L$89, "&gt;="&amp;$A140)), SUM(COUNTIFS($J$14:$J$89, G$106, $I$14:$I$89, "&gt; 0", $F$14:$F$89, "&lt;&gt;C", $G$14:$G$89, {"1","5W2"}, $G$14:$G$89, {"1";"5W2"}, $K$14:$K$89, "&lt;="&amp;$A139, $L$14:$L$89, "&gt;="&amp;$A140)), SUM(COUNTIFS($J$14:$J$89, G$106, $I$14:$I$89, "&gt; 0", $F$14:$F$89, "&lt;&gt;C", $G$14:$G$89, {"1","5W3"}, $G$14:$G$89, {"1";"5W3"}, $K$14:$K$89, "&lt;="&amp;$A139, $L$14:$L$89, "&gt;="&amp;$A140)), SUM(COUNTIFS($J$14:$J$89, G$106, $I$14:$I$89, "&gt; 0", $F$14:$F$89, "&lt;&gt;C", $G$14:$G$89, {"1","8W1"}, $G$14:$G$89, {"1";"8W1"}, $K$14:$K$89, "&lt;="&amp;$A139, $L$14:$L$89, "&gt;="&amp;$A140)), SUM(COUNTIFS($J$14:$J$89, G$106, $I$14:$I$89, "&gt; 0", $F$14:$F$89, "&lt;&gt;C", $G$14:$G$89, {"1","8W2"}, $G$14:$G$89, {"1";"8W2"}, $K$14:$K$89, "&lt;="&amp;$A139, $L$14:$L$89, "&gt;="&amp;$A140)), SUM(COUNTIFS($J$14:$J$89, G$106, $I$14:$I$89, "&gt; 0", $F$14:$F$89, "&lt;&gt;C", $G$14:$G$89, {"8W1","5W1"}, $G$14:$G$89, {"8W1";"5W1"}, $K$14:$K$89, "&lt;="&amp;$A139, $L$14:$L$89, "&gt;="&amp;$A140)), SUM(COUNTIFS($J$14:$J$89, G$106, $I$14:$I$89, "&gt; 0", $F$14:$F$89, "&lt;&gt;C", $G$14:$G$89, {"8W1","5W2"}, $G$14:$G$89, {"8W1";"5W2"}, $K$14:$K$89, "&lt;="&amp;$A139, $L$14:$L$89, "&gt;="&amp;$A140)), SUM(COUNTIFS($J$14:$J$89, G$106, $I$14:$I$89, "&gt; 0", $F$14:$F$89, "&lt;&gt;C", $G$14:$G$89, {"8W2","5W2"}, $G$14:$G$89, {"8W2";"5W2"}, $K$14:$K$89, "&lt;="&amp;$A139, $L$14:$L$89, "&gt;="&amp;$A140)), SUM(COUNTIFS($J$14:$J$89, G$106, $I$14:$I$89, "&gt; 0", $F$14:$F$89, "&lt;&gt;C", $G$14:$G$89, {"8W2","5W3"}, $G$14:$G$89, {"8W2";"5W3"}, $K$14:$K$89, "&lt;="&amp;$A139, $L$14:$L$89, "&gt;="&amp;$A140))))</f>
        <v>0</v>
      </c>
      <c r="H139" s="54">
        <f xml:space="preserve"> IF(COUNTIFS($J$14:$J$89, H$106, $I$14:$I$89, "&gt; 0", $F$14:$F$89, "&lt;&gt;C", $K$14:$K$89, "&lt;="&amp;$A139, $L$14:$L$89, "&gt;="&amp;$A140) &lt; 2, COUNTIFS($J$14:$J$89, H$106, $I$14:$I$89, "&gt; 0", $F$14:$F$89, "&lt;&gt;C", $K$14:$K$89, "&lt;="&amp;$A139, $L$14:$L$89, "&gt;="&amp;$A140), MAX(SUM(COUNTIFS($J$14:$J$89, H$106, $I$14:$I$89, "&gt; 0", $F$14:$F$89, "&lt;&gt;C", $G$14:$G$89, {"1"}, $G$14:$G$89, {"1"}, $K$14:$K$89, "&lt;="&amp;$A139, $L$14:$L$89, "&gt;="&amp;$A140)), SUM(COUNTIFS($J$14:$J$89, H$106, $I$14:$I$89, "&gt; 0", $F$14:$F$89, "&lt;&gt;C", $G$14:$G$89, {"1","5W1"}, $G$14:$G$89, {"1";"5W1"}, $K$14:$K$89, "&lt;="&amp;$A139, $L$14:$L$89, "&gt;="&amp;$A140)), SUM(COUNTIFS($J$14:$J$89, H$106, $I$14:$I$89, "&gt; 0", $F$14:$F$89, "&lt;&gt;C", $G$14:$G$89, {"1","5W2"}, $G$14:$G$89, {"1";"5W2"}, $K$14:$K$89, "&lt;="&amp;$A139, $L$14:$L$89, "&gt;="&amp;$A140)), SUM(COUNTIFS($J$14:$J$89, H$106, $I$14:$I$89, "&gt; 0", $F$14:$F$89, "&lt;&gt;C", $G$14:$G$89, {"1","5W3"}, $G$14:$G$89, {"1";"5W3"}, $K$14:$K$89, "&lt;="&amp;$A139, $L$14:$L$89, "&gt;="&amp;$A140)), SUM(COUNTIFS($J$14:$J$89, H$106, $I$14:$I$89, "&gt; 0", $F$14:$F$89, "&lt;&gt;C", $G$14:$G$89, {"1","8W1"}, $G$14:$G$89, {"1";"8W1"}, $K$14:$K$89, "&lt;="&amp;$A139, $L$14:$L$89, "&gt;="&amp;$A140)), SUM(COUNTIFS($J$14:$J$89, H$106, $I$14:$I$89, "&gt; 0", $F$14:$F$89, "&lt;&gt;C", $G$14:$G$89, {"1","8W2"}, $G$14:$G$89, {"1";"8W2"}, $K$14:$K$89, "&lt;="&amp;$A139, $L$14:$L$89, "&gt;="&amp;$A140)), SUM(COUNTIFS($J$14:$J$89, H$106, $I$14:$I$89, "&gt; 0", $F$14:$F$89, "&lt;&gt;C", $G$14:$G$89, {"8W1","5W1"}, $G$14:$G$89, {"8W1";"5W1"}, $K$14:$K$89, "&lt;="&amp;$A139, $L$14:$L$89, "&gt;="&amp;$A140)), SUM(COUNTIFS($J$14:$J$89, H$106, $I$14:$I$89, "&gt; 0", $F$14:$F$89, "&lt;&gt;C", $G$14:$G$89, {"8W1","5W2"}, $G$14:$G$89, {"8W1";"5W2"}, $K$14:$K$89, "&lt;="&amp;$A139, $L$14:$L$89, "&gt;="&amp;$A140)), SUM(COUNTIFS($J$14:$J$89, H$106, $I$14:$I$89, "&gt; 0", $F$14:$F$89, "&lt;&gt;C", $G$14:$G$89, {"8W2","5W2"}, $G$14:$G$89, {"8W2";"5W2"}, $K$14:$K$89, "&lt;="&amp;$A139, $L$14:$L$89, "&gt;="&amp;$A140)), SUM(COUNTIFS($J$14:$J$89, H$106, $I$14:$I$89, "&gt; 0", $F$14:$F$89, "&lt;&gt;C", $G$14:$G$89, {"8W2","5W3"}, $G$14:$G$89, {"8W2";"5W3"}, $K$14:$K$89, "&lt;="&amp;$A139, $L$14:$L$89, "&gt;="&amp;$A140))))</f>
        <v>0</v>
      </c>
      <c r="P139"/>
    </row>
    <row r="140" spans="1:16" ht="15" x14ac:dyDescent="0.25">
      <c r="A140" s="152">
        <f t="shared" si="7"/>
        <v>0.65624999999999978</v>
      </c>
      <c r="B140" s="202" t="str">
        <f t="shared" si="4"/>
        <v>3:45 PM-4:00 PM</v>
      </c>
      <c r="C140" s="54">
        <f xml:space="preserve"> IF(COUNTIFS($J$14:$J$89, C$106, $I$14:$I$89, "&gt; 0", $F$14:$F$89, "&lt;&gt;C", $K$14:$K$89, "&lt;="&amp;$A140, $L$14:$L$89, "&gt;="&amp;$A141) &lt; 2, COUNTIFS($J$14:$J$89, C$106, $I$14:$I$89, "&gt; 0", $F$14:$F$89, "&lt;&gt;C", $K$14:$K$89, "&lt;="&amp;$A140, $L$14:$L$89, "&gt;="&amp;$A141), MAX(SUM(COUNTIFS($J$14:$J$89, C$106, $I$14:$I$89, "&gt; 0", $F$14:$F$89, "&lt;&gt;C", $G$14:$G$89, {"1"}, $G$14:$G$89, {"1"}, $K$14:$K$89, "&lt;="&amp;$A140, $L$14:$L$89, "&gt;="&amp;$A141)), SUM(COUNTIFS($J$14:$J$89, C$106, $I$14:$I$89, "&gt; 0", $F$14:$F$89, "&lt;&gt;C", $G$14:$G$89, {"1","5W1"}, $G$14:$G$89, {"1";"5W1"}, $K$14:$K$89, "&lt;="&amp;$A140, $L$14:$L$89, "&gt;="&amp;$A141)), SUM(COUNTIFS($J$14:$J$89, C$106, $I$14:$I$89, "&gt; 0", $F$14:$F$89, "&lt;&gt;C", $G$14:$G$89, {"1","5W2"}, $G$14:$G$89, {"1";"5W2"}, $K$14:$K$89, "&lt;="&amp;$A140, $L$14:$L$89, "&gt;="&amp;$A141)), SUM(COUNTIFS($J$14:$J$89, C$106, $I$14:$I$89, "&gt; 0", $F$14:$F$89, "&lt;&gt;C", $G$14:$G$89, {"1","5W3"}, $G$14:$G$89, {"1";"5W3"}, $K$14:$K$89, "&lt;="&amp;$A140, $L$14:$L$89, "&gt;="&amp;$A141)), SUM(COUNTIFS($J$14:$J$89, C$106, $I$14:$I$89, "&gt; 0", $F$14:$F$89, "&lt;&gt;C", $G$14:$G$89, {"1","8W1"}, $G$14:$G$89, {"1";"8W1"}, $K$14:$K$89, "&lt;="&amp;$A140, $L$14:$L$89, "&gt;="&amp;$A141)), SUM(COUNTIFS($J$14:$J$89, C$106, $I$14:$I$89, "&gt; 0", $F$14:$F$89, "&lt;&gt;C", $G$14:$G$89, {"1","8W2"}, $G$14:$G$89, {"1";"8W2"}, $K$14:$K$89, "&lt;="&amp;$A140, $L$14:$L$89, "&gt;="&amp;$A141)), SUM(COUNTIFS($J$14:$J$89, C$106, $I$14:$I$89, "&gt; 0", $F$14:$F$89, "&lt;&gt;C", $G$14:$G$89, {"8W1","5W1"}, $G$14:$G$89, {"8W1";"5W1"}, $K$14:$K$89, "&lt;="&amp;$A140, $L$14:$L$89, "&gt;="&amp;$A141)), SUM(COUNTIFS($J$14:$J$89, C$106, $I$14:$I$89, "&gt; 0", $F$14:$F$89, "&lt;&gt;C", $G$14:$G$89, {"8W1","5W2"}, $G$14:$G$89, {"8W1";"5W2"}, $K$14:$K$89, "&lt;="&amp;$A140, $L$14:$L$89, "&gt;="&amp;$A141)), SUM(COUNTIFS($J$14:$J$89, C$106, $I$14:$I$89, "&gt; 0", $F$14:$F$89, "&lt;&gt;C", $G$14:$G$89, {"8W2","5W2"}, $G$14:$G$89, {"8W2";"5W2"}, $K$14:$K$89, "&lt;="&amp;$A140, $L$14:$L$89, "&gt;="&amp;$A141)), SUM(COUNTIFS($J$14:$J$89, C$106, $I$14:$I$89, "&gt; 0", $F$14:$F$89, "&lt;&gt;C", $G$14:$G$89, {"8W2","5W3"}, $G$14:$G$89, {"8W2";"5W3"}, $K$14:$K$89, "&lt;="&amp;$A140, $L$14:$L$89, "&gt;="&amp;$A141))))</f>
        <v>0</v>
      </c>
      <c r="D140" s="54">
        <f xml:space="preserve"> IF(COUNTIFS($J$14:$J$89, D$106, $I$14:$I$89, "&gt; 0", $F$14:$F$89, "&lt;&gt;C", $K$14:$K$89, "&lt;="&amp;$A140, $L$14:$L$89, "&gt;="&amp;$A141) &lt; 2, COUNTIFS($J$14:$J$89, D$106, $I$14:$I$89, "&gt; 0", $F$14:$F$89, "&lt;&gt;C", $K$14:$K$89, "&lt;="&amp;$A140, $L$14:$L$89, "&gt;="&amp;$A141), MAX(SUM(COUNTIFS($J$14:$J$89, D$106, $I$14:$I$89, "&gt; 0", $F$14:$F$89, "&lt;&gt;C", $G$14:$G$89, {"1"}, $G$14:$G$89, {"1"}, $K$14:$K$89, "&lt;="&amp;$A140, $L$14:$L$89, "&gt;="&amp;$A141)), SUM(COUNTIFS($J$14:$J$89, D$106, $I$14:$I$89, "&gt; 0", $F$14:$F$89, "&lt;&gt;C", $G$14:$G$89, {"1","5W1"}, $G$14:$G$89, {"1";"5W1"}, $K$14:$K$89, "&lt;="&amp;$A140, $L$14:$L$89, "&gt;="&amp;$A141)), SUM(COUNTIFS($J$14:$J$89, D$106, $I$14:$I$89, "&gt; 0", $F$14:$F$89, "&lt;&gt;C", $G$14:$G$89, {"1","5W2"}, $G$14:$G$89, {"1";"5W2"}, $K$14:$K$89, "&lt;="&amp;$A140, $L$14:$L$89, "&gt;="&amp;$A141)), SUM(COUNTIFS($J$14:$J$89, D$106, $I$14:$I$89, "&gt; 0", $F$14:$F$89, "&lt;&gt;C", $G$14:$G$89, {"1","5W3"}, $G$14:$G$89, {"1";"5W3"}, $K$14:$K$89, "&lt;="&amp;$A140, $L$14:$L$89, "&gt;="&amp;$A141)), SUM(COUNTIFS($J$14:$J$89, D$106, $I$14:$I$89, "&gt; 0", $F$14:$F$89, "&lt;&gt;C", $G$14:$G$89, {"1","8W1"}, $G$14:$G$89, {"1";"8W1"}, $K$14:$K$89, "&lt;="&amp;$A140, $L$14:$L$89, "&gt;="&amp;$A141)), SUM(COUNTIFS($J$14:$J$89, D$106, $I$14:$I$89, "&gt; 0", $F$14:$F$89, "&lt;&gt;C", $G$14:$G$89, {"1","8W2"}, $G$14:$G$89, {"1";"8W2"}, $K$14:$K$89, "&lt;="&amp;$A140, $L$14:$L$89, "&gt;="&amp;$A141)), SUM(COUNTIFS($J$14:$J$89, D$106, $I$14:$I$89, "&gt; 0", $F$14:$F$89, "&lt;&gt;C", $G$14:$G$89, {"8W1","5W1"}, $G$14:$G$89, {"8W1";"5W1"}, $K$14:$K$89, "&lt;="&amp;$A140, $L$14:$L$89, "&gt;="&amp;$A141)), SUM(COUNTIFS($J$14:$J$89, D$106, $I$14:$I$89, "&gt; 0", $F$14:$F$89, "&lt;&gt;C", $G$14:$G$89, {"8W1","5W2"}, $G$14:$G$89, {"8W1";"5W2"}, $K$14:$K$89, "&lt;="&amp;$A140, $L$14:$L$89, "&gt;="&amp;$A141)), SUM(COUNTIFS($J$14:$J$89, D$106, $I$14:$I$89, "&gt; 0", $F$14:$F$89, "&lt;&gt;C", $G$14:$G$89, {"8W2","5W2"}, $G$14:$G$89, {"8W2";"5W2"}, $K$14:$K$89, "&lt;="&amp;$A140, $L$14:$L$89, "&gt;="&amp;$A141)), SUM(COUNTIFS($J$14:$J$89, D$106, $I$14:$I$89, "&gt; 0", $F$14:$F$89, "&lt;&gt;C", $G$14:$G$89, {"8W2","5W3"}, $G$14:$G$89, {"8W2";"5W3"}, $K$14:$K$89, "&lt;="&amp;$A140, $L$14:$L$89, "&gt;="&amp;$A141))))</f>
        <v>0</v>
      </c>
      <c r="E140" s="54">
        <f xml:space="preserve"> IF(COUNTIFS($J$14:$J$89, E$106, $I$14:$I$89, "&gt; 0", $F$14:$F$89, "&lt;&gt;C", $K$14:$K$89, "&lt;="&amp;$A140, $L$14:$L$89, "&gt;="&amp;$A141) &lt; 2, COUNTIFS($J$14:$J$89, E$106, $I$14:$I$89, "&gt; 0", $F$14:$F$89, "&lt;&gt;C", $K$14:$K$89, "&lt;="&amp;$A140, $L$14:$L$89, "&gt;="&amp;$A141), MAX(SUM(COUNTIFS($J$14:$J$89, E$106, $I$14:$I$89, "&gt; 0", $F$14:$F$89, "&lt;&gt;C", $G$14:$G$89, {"1"}, $G$14:$G$89, {"1"}, $K$14:$K$89, "&lt;="&amp;$A140, $L$14:$L$89, "&gt;="&amp;$A141)), SUM(COUNTIFS($J$14:$J$89, E$106, $I$14:$I$89, "&gt; 0", $F$14:$F$89, "&lt;&gt;C", $G$14:$G$89, {"1","5W1"}, $G$14:$G$89, {"1";"5W1"}, $K$14:$K$89, "&lt;="&amp;$A140, $L$14:$L$89, "&gt;="&amp;$A141)), SUM(COUNTIFS($J$14:$J$89, E$106, $I$14:$I$89, "&gt; 0", $F$14:$F$89, "&lt;&gt;C", $G$14:$G$89, {"1","5W2"}, $G$14:$G$89, {"1";"5W2"}, $K$14:$K$89, "&lt;="&amp;$A140, $L$14:$L$89, "&gt;="&amp;$A141)), SUM(COUNTIFS($J$14:$J$89, E$106, $I$14:$I$89, "&gt; 0", $F$14:$F$89, "&lt;&gt;C", $G$14:$G$89, {"1","5W3"}, $G$14:$G$89, {"1";"5W3"}, $K$14:$K$89, "&lt;="&amp;$A140, $L$14:$L$89, "&gt;="&amp;$A141)), SUM(COUNTIFS($J$14:$J$89, E$106, $I$14:$I$89, "&gt; 0", $F$14:$F$89, "&lt;&gt;C", $G$14:$G$89, {"1","8W1"}, $G$14:$G$89, {"1";"8W1"}, $K$14:$K$89, "&lt;="&amp;$A140, $L$14:$L$89, "&gt;="&amp;$A141)), SUM(COUNTIFS($J$14:$J$89, E$106, $I$14:$I$89, "&gt; 0", $F$14:$F$89, "&lt;&gt;C", $G$14:$G$89, {"1","8W2"}, $G$14:$G$89, {"1";"8W2"}, $K$14:$K$89, "&lt;="&amp;$A140, $L$14:$L$89, "&gt;="&amp;$A141)), SUM(COUNTIFS($J$14:$J$89, E$106, $I$14:$I$89, "&gt; 0", $F$14:$F$89, "&lt;&gt;C", $G$14:$G$89, {"8W1","5W1"}, $G$14:$G$89, {"8W1";"5W1"}, $K$14:$K$89, "&lt;="&amp;$A140, $L$14:$L$89, "&gt;="&amp;$A141)), SUM(COUNTIFS($J$14:$J$89, E$106, $I$14:$I$89, "&gt; 0", $F$14:$F$89, "&lt;&gt;C", $G$14:$G$89, {"8W1","5W2"}, $G$14:$G$89, {"8W1";"5W2"}, $K$14:$K$89, "&lt;="&amp;$A140, $L$14:$L$89, "&gt;="&amp;$A141)), SUM(COUNTIFS($J$14:$J$89, E$106, $I$14:$I$89, "&gt; 0", $F$14:$F$89, "&lt;&gt;C", $G$14:$G$89, {"8W2","5W2"}, $G$14:$G$89, {"8W2";"5W2"}, $K$14:$K$89, "&lt;="&amp;$A140, $L$14:$L$89, "&gt;="&amp;$A141)), SUM(COUNTIFS($J$14:$J$89, E$106, $I$14:$I$89, "&gt; 0", $F$14:$F$89, "&lt;&gt;C", $G$14:$G$89, {"8W2","5W3"}, $G$14:$G$89, {"8W2";"5W3"}, $K$14:$K$89, "&lt;="&amp;$A140, $L$14:$L$89, "&gt;="&amp;$A141))))</f>
        <v>1</v>
      </c>
      <c r="F140" s="54">
        <f xml:space="preserve"> IF(COUNTIFS($J$14:$J$89, F$106, $I$14:$I$89, "&gt; 0", $F$14:$F$89, "&lt;&gt;C", $K$14:$K$89, "&lt;="&amp;$A140, $L$14:$L$89, "&gt;="&amp;$A141) &lt; 2, COUNTIFS($J$14:$J$89, F$106, $I$14:$I$89, "&gt; 0", $F$14:$F$89, "&lt;&gt;C", $K$14:$K$89, "&lt;="&amp;$A140, $L$14:$L$89, "&gt;="&amp;$A141), MAX(SUM(COUNTIFS($J$14:$J$89, F$106, $I$14:$I$89, "&gt; 0", $F$14:$F$89, "&lt;&gt;C", $G$14:$G$89, {"1"}, $G$14:$G$89, {"1"}, $K$14:$K$89, "&lt;="&amp;$A140, $L$14:$L$89, "&gt;="&amp;$A141)), SUM(COUNTIFS($J$14:$J$89, F$106, $I$14:$I$89, "&gt; 0", $F$14:$F$89, "&lt;&gt;C", $G$14:$G$89, {"1","5W1"}, $G$14:$G$89, {"1";"5W1"}, $K$14:$K$89, "&lt;="&amp;$A140, $L$14:$L$89, "&gt;="&amp;$A141)), SUM(COUNTIFS($J$14:$J$89, F$106, $I$14:$I$89, "&gt; 0", $F$14:$F$89, "&lt;&gt;C", $G$14:$G$89, {"1","5W2"}, $G$14:$G$89, {"1";"5W2"}, $K$14:$K$89, "&lt;="&amp;$A140, $L$14:$L$89, "&gt;="&amp;$A141)), SUM(COUNTIFS($J$14:$J$89, F$106, $I$14:$I$89, "&gt; 0", $F$14:$F$89, "&lt;&gt;C", $G$14:$G$89, {"1","5W3"}, $G$14:$G$89, {"1";"5W3"}, $K$14:$K$89, "&lt;="&amp;$A140, $L$14:$L$89, "&gt;="&amp;$A141)), SUM(COUNTIFS($J$14:$J$89, F$106, $I$14:$I$89, "&gt; 0", $F$14:$F$89, "&lt;&gt;C", $G$14:$G$89, {"1","8W1"}, $G$14:$G$89, {"1";"8W1"}, $K$14:$K$89, "&lt;="&amp;$A140, $L$14:$L$89, "&gt;="&amp;$A141)), SUM(COUNTIFS($J$14:$J$89, F$106, $I$14:$I$89, "&gt; 0", $F$14:$F$89, "&lt;&gt;C", $G$14:$G$89, {"1","8W2"}, $G$14:$G$89, {"1";"8W2"}, $K$14:$K$89, "&lt;="&amp;$A140, $L$14:$L$89, "&gt;="&amp;$A141)), SUM(COUNTIFS($J$14:$J$89, F$106, $I$14:$I$89, "&gt; 0", $F$14:$F$89, "&lt;&gt;C", $G$14:$G$89, {"8W1","5W1"}, $G$14:$G$89, {"8W1";"5W1"}, $K$14:$K$89, "&lt;="&amp;$A140, $L$14:$L$89, "&gt;="&amp;$A141)), SUM(COUNTIFS($J$14:$J$89, F$106, $I$14:$I$89, "&gt; 0", $F$14:$F$89, "&lt;&gt;C", $G$14:$G$89, {"8W1","5W2"}, $G$14:$G$89, {"8W1";"5W2"}, $K$14:$K$89, "&lt;="&amp;$A140, $L$14:$L$89, "&gt;="&amp;$A141)), SUM(COUNTIFS($J$14:$J$89, F$106, $I$14:$I$89, "&gt; 0", $F$14:$F$89, "&lt;&gt;C", $G$14:$G$89, {"8W2","5W2"}, $G$14:$G$89, {"8W2";"5W2"}, $K$14:$K$89, "&lt;="&amp;$A140, $L$14:$L$89, "&gt;="&amp;$A141)), SUM(COUNTIFS($J$14:$J$89, F$106, $I$14:$I$89, "&gt; 0", $F$14:$F$89, "&lt;&gt;C", $G$14:$G$89, {"8W2","5W3"}, $G$14:$G$89, {"8W2";"5W3"}, $K$14:$K$89, "&lt;="&amp;$A140, $L$14:$L$89, "&gt;="&amp;$A141))))</f>
        <v>0</v>
      </c>
      <c r="G140" s="54">
        <f xml:space="preserve"> IF(COUNTIFS($J$14:$J$89, G$106, $I$14:$I$89, "&gt; 0", $F$14:$F$89, "&lt;&gt;C", $K$14:$K$89, "&lt;="&amp;$A140, $L$14:$L$89, "&gt;="&amp;$A141) &lt; 2, COUNTIFS($J$14:$J$89, G$106, $I$14:$I$89, "&gt; 0", $F$14:$F$89, "&lt;&gt;C", $K$14:$K$89, "&lt;="&amp;$A140, $L$14:$L$89, "&gt;="&amp;$A141), MAX(SUM(COUNTIFS($J$14:$J$89, G$106, $I$14:$I$89, "&gt; 0", $F$14:$F$89, "&lt;&gt;C", $G$14:$G$89, {"1"}, $G$14:$G$89, {"1"}, $K$14:$K$89, "&lt;="&amp;$A140, $L$14:$L$89, "&gt;="&amp;$A141)), SUM(COUNTIFS($J$14:$J$89, G$106, $I$14:$I$89, "&gt; 0", $F$14:$F$89, "&lt;&gt;C", $G$14:$G$89, {"1","5W1"}, $G$14:$G$89, {"1";"5W1"}, $K$14:$K$89, "&lt;="&amp;$A140, $L$14:$L$89, "&gt;="&amp;$A141)), SUM(COUNTIFS($J$14:$J$89, G$106, $I$14:$I$89, "&gt; 0", $F$14:$F$89, "&lt;&gt;C", $G$14:$G$89, {"1","5W2"}, $G$14:$G$89, {"1";"5W2"}, $K$14:$K$89, "&lt;="&amp;$A140, $L$14:$L$89, "&gt;="&amp;$A141)), SUM(COUNTIFS($J$14:$J$89, G$106, $I$14:$I$89, "&gt; 0", $F$14:$F$89, "&lt;&gt;C", $G$14:$G$89, {"1","5W3"}, $G$14:$G$89, {"1";"5W3"}, $K$14:$K$89, "&lt;="&amp;$A140, $L$14:$L$89, "&gt;="&amp;$A141)), SUM(COUNTIFS($J$14:$J$89, G$106, $I$14:$I$89, "&gt; 0", $F$14:$F$89, "&lt;&gt;C", $G$14:$G$89, {"1","8W1"}, $G$14:$G$89, {"1";"8W1"}, $K$14:$K$89, "&lt;="&amp;$A140, $L$14:$L$89, "&gt;="&amp;$A141)), SUM(COUNTIFS($J$14:$J$89, G$106, $I$14:$I$89, "&gt; 0", $F$14:$F$89, "&lt;&gt;C", $G$14:$G$89, {"1","8W2"}, $G$14:$G$89, {"1";"8W2"}, $K$14:$K$89, "&lt;="&amp;$A140, $L$14:$L$89, "&gt;="&amp;$A141)), SUM(COUNTIFS($J$14:$J$89, G$106, $I$14:$I$89, "&gt; 0", $F$14:$F$89, "&lt;&gt;C", $G$14:$G$89, {"8W1","5W1"}, $G$14:$G$89, {"8W1";"5W1"}, $K$14:$K$89, "&lt;="&amp;$A140, $L$14:$L$89, "&gt;="&amp;$A141)), SUM(COUNTIFS($J$14:$J$89, G$106, $I$14:$I$89, "&gt; 0", $F$14:$F$89, "&lt;&gt;C", $G$14:$G$89, {"8W1","5W2"}, $G$14:$G$89, {"8W1";"5W2"}, $K$14:$K$89, "&lt;="&amp;$A140, $L$14:$L$89, "&gt;="&amp;$A141)), SUM(COUNTIFS($J$14:$J$89, G$106, $I$14:$I$89, "&gt; 0", $F$14:$F$89, "&lt;&gt;C", $G$14:$G$89, {"8W2","5W2"}, $G$14:$G$89, {"8W2";"5W2"}, $K$14:$K$89, "&lt;="&amp;$A140, $L$14:$L$89, "&gt;="&amp;$A141)), SUM(COUNTIFS($J$14:$J$89, G$106, $I$14:$I$89, "&gt; 0", $F$14:$F$89, "&lt;&gt;C", $G$14:$G$89, {"8W2","5W3"}, $G$14:$G$89, {"8W2";"5W3"}, $K$14:$K$89, "&lt;="&amp;$A140, $L$14:$L$89, "&gt;="&amp;$A141))))</f>
        <v>0</v>
      </c>
      <c r="H140" s="54">
        <f xml:space="preserve"> IF(COUNTIFS($J$14:$J$89, H$106, $I$14:$I$89, "&gt; 0", $F$14:$F$89, "&lt;&gt;C", $K$14:$K$89, "&lt;="&amp;$A140, $L$14:$L$89, "&gt;="&amp;$A141) &lt; 2, COUNTIFS($J$14:$J$89, H$106, $I$14:$I$89, "&gt; 0", $F$14:$F$89, "&lt;&gt;C", $K$14:$K$89, "&lt;="&amp;$A140, $L$14:$L$89, "&gt;="&amp;$A141), MAX(SUM(COUNTIFS($J$14:$J$89, H$106, $I$14:$I$89, "&gt; 0", $F$14:$F$89, "&lt;&gt;C", $G$14:$G$89, {"1"}, $G$14:$G$89, {"1"}, $K$14:$K$89, "&lt;="&amp;$A140, $L$14:$L$89, "&gt;="&amp;$A141)), SUM(COUNTIFS($J$14:$J$89, H$106, $I$14:$I$89, "&gt; 0", $F$14:$F$89, "&lt;&gt;C", $G$14:$G$89, {"1","5W1"}, $G$14:$G$89, {"1";"5W1"}, $K$14:$K$89, "&lt;="&amp;$A140, $L$14:$L$89, "&gt;="&amp;$A141)), SUM(COUNTIFS($J$14:$J$89, H$106, $I$14:$I$89, "&gt; 0", $F$14:$F$89, "&lt;&gt;C", $G$14:$G$89, {"1","5W2"}, $G$14:$G$89, {"1";"5W2"}, $K$14:$K$89, "&lt;="&amp;$A140, $L$14:$L$89, "&gt;="&amp;$A141)), SUM(COUNTIFS($J$14:$J$89, H$106, $I$14:$I$89, "&gt; 0", $F$14:$F$89, "&lt;&gt;C", $G$14:$G$89, {"1","5W3"}, $G$14:$G$89, {"1";"5W3"}, $K$14:$K$89, "&lt;="&amp;$A140, $L$14:$L$89, "&gt;="&amp;$A141)), SUM(COUNTIFS($J$14:$J$89, H$106, $I$14:$I$89, "&gt; 0", $F$14:$F$89, "&lt;&gt;C", $G$14:$G$89, {"1","8W1"}, $G$14:$G$89, {"1";"8W1"}, $K$14:$K$89, "&lt;="&amp;$A140, $L$14:$L$89, "&gt;="&amp;$A141)), SUM(COUNTIFS($J$14:$J$89, H$106, $I$14:$I$89, "&gt; 0", $F$14:$F$89, "&lt;&gt;C", $G$14:$G$89, {"1","8W2"}, $G$14:$G$89, {"1";"8W2"}, $K$14:$K$89, "&lt;="&amp;$A140, $L$14:$L$89, "&gt;="&amp;$A141)), SUM(COUNTIFS($J$14:$J$89, H$106, $I$14:$I$89, "&gt; 0", $F$14:$F$89, "&lt;&gt;C", $G$14:$G$89, {"8W1","5W1"}, $G$14:$G$89, {"8W1";"5W1"}, $K$14:$K$89, "&lt;="&amp;$A140, $L$14:$L$89, "&gt;="&amp;$A141)), SUM(COUNTIFS($J$14:$J$89, H$106, $I$14:$I$89, "&gt; 0", $F$14:$F$89, "&lt;&gt;C", $G$14:$G$89, {"8W1","5W2"}, $G$14:$G$89, {"8W1";"5W2"}, $K$14:$K$89, "&lt;="&amp;$A140, $L$14:$L$89, "&gt;="&amp;$A141)), SUM(COUNTIFS($J$14:$J$89, H$106, $I$14:$I$89, "&gt; 0", $F$14:$F$89, "&lt;&gt;C", $G$14:$G$89, {"8W2","5W2"}, $G$14:$G$89, {"8W2";"5W2"}, $K$14:$K$89, "&lt;="&amp;$A140, $L$14:$L$89, "&gt;="&amp;$A141)), SUM(COUNTIFS($J$14:$J$89, H$106, $I$14:$I$89, "&gt; 0", $F$14:$F$89, "&lt;&gt;C", $G$14:$G$89, {"8W2","5W3"}, $G$14:$G$89, {"8W2";"5W3"}, $K$14:$K$89, "&lt;="&amp;$A140, $L$14:$L$89, "&gt;="&amp;$A141))))</f>
        <v>0</v>
      </c>
      <c r="P140"/>
    </row>
    <row r="141" spans="1:16" ht="15" x14ac:dyDescent="0.25">
      <c r="A141" s="152">
        <f t="shared" si="7"/>
        <v>0.66666666666666641</v>
      </c>
      <c r="B141" s="202" t="str">
        <f t="shared" si="4"/>
        <v>4:00 PM-4:15 PM</v>
      </c>
      <c r="C141" s="54">
        <f xml:space="preserve"> IF(COUNTIFS($J$14:$J$89, C$106, $I$14:$I$89, "&gt; 0", $F$14:$F$89, "&lt;&gt;C", $K$14:$K$89, "&lt;="&amp;$A141, $L$14:$L$89, "&gt;="&amp;$A142) &lt; 2, COUNTIFS($J$14:$J$89, C$106, $I$14:$I$89, "&gt; 0", $F$14:$F$89, "&lt;&gt;C", $K$14:$K$89, "&lt;="&amp;$A141, $L$14:$L$89, "&gt;="&amp;$A142), MAX(SUM(COUNTIFS($J$14:$J$89, C$106, $I$14:$I$89, "&gt; 0", $F$14:$F$89, "&lt;&gt;C", $G$14:$G$89, {"1"}, $G$14:$G$89, {"1"}, $K$14:$K$89, "&lt;="&amp;$A141, $L$14:$L$89, "&gt;="&amp;$A142)), SUM(COUNTIFS($J$14:$J$89, C$106, $I$14:$I$89, "&gt; 0", $F$14:$F$89, "&lt;&gt;C", $G$14:$G$89, {"1","5W1"}, $G$14:$G$89, {"1";"5W1"}, $K$14:$K$89, "&lt;="&amp;$A141, $L$14:$L$89, "&gt;="&amp;$A142)), SUM(COUNTIFS($J$14:$J$89, C$106, $I$14:$I$89, "&gt; 0", $F$14:$F$89, "&lt;&gt;C", $G$14:$G$89, {"1","5W2"}, $G$14:$G$89, {"1";"5W2"}, $K$14:$K$89, "&lt;="&amp;$A141, $L$14:$L$89, "&gt;="&amp;$A142)), SUM(COUNTIFS($J$14:$J$89, C$106, $I$14:$I$89, "&gt; 0", $F$14:$F$89, "&lt;&gt;C", $G$14:$G$89, {"1","5W3"}, $G$14:$G$89, {"1";"5W3"}, $K$14:$K$89, "&lt;="&amp;$A141, $L$14:$L$89, "&gt;="&amp;$A142)), SUM(COUNTIFS($J$14:$J$89, C$106, $I$14:$I$89, "&gt; 0", $F$14:$F$89, "&lt;&gt;C", $G$14:$G$89, {"1","8W1"}, $G$14:$G$89, {"1";"8W1"}, $K$14:$K$89, "&lt;="&amp;$A141, $L$14:$L$89, "&gt;="&amp;$A142)), SUM(COUNTIFS($J$14:$J$89, C$106, $I$14:$I$89, "&gt; 0", $F$14:$F$89, "&lt;&gt;C", $G$14:$G$89, {"1","8W2"}, $G$14:$G$89, {"1";"8W2"}, $K$14:$K$89, "&lt;="&amp;$A141, $L$14:$L$89, "&gt;="&amp;$A142)), SUM(COUNTIFS($J$14:$J$89, C$106, $I$14:$I$89, "&gt; 0", $F$14:$F$89, "&lt;&gt;C", $G$14:$G$89, {"8W1","5W1"}, $G$14:$G$89, {"8W1";"5W1"}, $K$14:$K$89, "&lt;="&amp;$A141, $L$14:$L$89, "&gt;="&amp;$A142)), SUM(COUNTIFS($J$14:$J$89, C$106, $I$14:$I$89, "&gt; 0", $F$14:$F$89, "&lt;&gt;C", $G$14:$G$89, {"8W1","5W2"}, $G$14:$G$89, {"8W1";"5W2"}, $K$14:$K$89, "&lt;="&amp;$A141, $L$14:$L$89, "&gt;="&amp;$A142)), SUM(COUNTIFS($J$14:$J$89, C$106, $I$14:$I$89, "&gt; 0", $F$14:$F$89, "&lt;&gt;C", $G$14:$G$89, {"8W2","5W2"}, $G$14:$G$89, {"8W2";"5W2"}, $K$14:$K$89, "&lt;="&amp;$A141, $L$14:$L$89, "&gt;="&amp;$A142)), SUM(COUNTIFS($J$14:$J$89, C$106, $I$14:$I$89, "&gt; 0", $F$14:$F$89, "&lt;&gt;C", $G$14:$G$89, {"8W2","5W3"}, $G$14:$G$89, {"8W2";"5W3"}, $K$14:$K$89, "&lt;="&amp;$A141, $L$14:$L$89, "&gt;="&amp;$A142))))</f>
        <v>0</v>
      </c>
      <c r="D141" s="54">
        <f xml:space="preserve"> IF(COUNTIFS($J$14:$J$89, D$106, $I$14:$I$89, "&gt; 0", $F$14:$F$89, "&lt;&gt;C", $K$14:$K$89, "&lt;="&amp;$A141, $L$14:$L$89, "&gt;="&amp;$A142) &lt; 2, COUNTIFS($J$14:$J$89, D$106, $I$14:$I$89, "&gt; 0", $F$14:$F$89, "&lt;&gt;C", $K$14:$K$89, "&lt;="&amp;$A141, $L$14:$L$89, "&gt;="&amp;$A142), MAX(SUM(COUNTIFS($J$14:$J$89, D$106, $I$14:$I$89, "&gt; 0", $F$14:$F$89, "&lt;&gt;C", $G$14:$G$89, {"1"}, $G$14:$G$89, {"1"}, $K$14:$K$89, "&lt;="&amp;$A141, $L$14:$L$89, "&gt;="&amp;$A142)), SUM(COUNTIFS($J$14:$J$89, D$106, $I$14:$I$89, "&gt; 0", $F$14:$F$89, "&lt;&gt;C", $G$14:$G$89, {"1","5W1"}, $G$14:$G$89, {"1";"5W1"}, $K$14:$K$89, "&lt;="&amp;$A141, $L$14:$L$89, "&gt;="&amp;$A142)), SUM(COUNTIFS($J$14:$J$89, D$106, $I$14:$I$89, "&gt; 0", $F$14:$F$89, "&lt;&gt;C", $G$14:$G$89, {"1","5W2"}, $G$14:$G$89, {"1";"5W2"}, $K$14:$K$89, "&lt;="&amp;$A141, $L$14:$L$89, "&gt;="&amp;$A142)), SUM(COUNTIFS($J$14:$J$89, D$106, $I$14:$I$89, "&gt; 0", $F$14:$F$89, "&lt;&gt;C", $G$14:$G$89, {"1","5W3"}, $G$14:$G$89, {"1";"5W3"}, $K$14:$K$89, "&lt;="&amp;$A141, $L$14:$L$89, "&gt;="&amp;$A142)), SUM(COUNTIFS($J$14:$J$89, D$106, $I$14:$I$89, "&gt; 0", $F$14:$F$89, "&lt;&gt;C", $G$14:$G$89, {"1","8W1"}, $G$14:$G$89, {"1";"8W1"}, $K$14:$K$89, "&lt;="&amp;$A141, $L$14:$L$89, "&gt;="&amp;$A142)), SUM(COUNTIFS($J$14:$J$89, D$106, $I$14:$I$89, "&gt; 0", $F$14:$F$89, "&lt;&gt;C", $G$14:$G$89, {"1","8W2"}, $G$14:$G$89, {"1";"8W2"}, $K$14:$K$89, "&lt;="&amp;$A141, $L$14:$L$89, "&gt;="&amp;$A142)), SUM(COUNTIFS($J$14:$J$89, D$106, $I$14:$I$89, "&gt; 0", $F$14:$F$89, "&lt;&gt;C", $G$14:$G$89, {"8W1","5W1"}, $G$14:$G$89, {"8W1";"5W1"}, $K$14:$K$89, "&lt;="&amp;$A141, $L$14:$L$89, "&gt;="&amp;$A142)), SUM(COUNTIFS($J$14:$J$89, D$106, $I$14:$I$89, "&gt; 0", $F$14:$F$89, "&lt;&gt;C", $G$14:$G$89, {"8W1","5W2"}, $G$14:$G$89, {"8W1";"5W2"}, $K$14:$K$89, "&lt;="&amp;$A141, $L$14:$L$89, "&gt;="&amp;$A142)), SUM(COUNTIFS($J$14:$J$89, D$106, $I$14:$I$89, "&gt; 0", $F$14:$F$89, "&lt;&gt;C", $G$14:$G$89, {"8W2","5W2"}, $G$14:$G$89, {"8W2";"5W2"}, $K$14:$K$89, "&lt;="&amp;$A141, $L$14:$L$89, "&gt;="&amp;$A142)), SUM(COUNTIFS($J$14:$J$89, D$106, $I$14:$I$89, "&gt; 0", $F$14:$F$89, "&lt;&gt;C", $G$14:$G$89, {"8W2","5W3"}, $G$14:$G$89, {"8W2";"5W3"}, $K$14:$K$89, "&lt;="&amp;$A141, $L$14:$L$89, "&gt;="&amp;$A142))))</f>
        <v>0</v>
      </c>
      <c r="E141" s="54">
        <f xml:space="preserve"> IF(COUNTIFS($J$14:$J$89, E$106, $I$14:$I$89, "&gt; 0", $F$14:$F$89, "&lt;&gt;C", $K$14:$K$89, "&lt;="&amp;$A141, $L$14:$L$89, "&gt;="&amp;$A142) &lt; 2, COUNTIFS($J$14:$J$89, E$106, $I$14:$I$89, "&gt; 0", $F$14:$F$89, "&lt;&gt;C", $K$14:$K$89, "&lt;="&amp;$A141, $L$14:$L$89, "&gt;="&amp;$A142), MAX(SUM(COUNTIFS($J$14:$J$89, E$106, $I$14:$I$89, "&gt; 0", $F$14:$F$89, "&lt;&gt;C", $G$14:$G$89, {"1"}, $G$14:$G$89, {"1"}, $K$14:$K$89, "&lt;="&amp;$A141, $L$14:$L$89, "&gt;="&amp;$A142)), SUM(COUNTIFS($J$14:$J$89, E$106, $I$14:$I$89, "&gt; 0", $F$14:$F$89, "&lt;&gt;C", $G$14:$G$89, {"1","5W1"}, $G$14:$G$89, {"1";"5W1"}, $K$14:$K$89, "&lt;="&amp;$A141, $L$14:$L$89, "&gt;="&amp;$A142)), SUM(COUNTIFS($J$14:$J$89, E$106, $I$14:$I$89, "&gt; 0", $F$14:$F$89, "&lt;&gt;C", $G$14:$G$89, {"1","5W2"}, $G$14:$G$89, {"1";"5W2"}, $K$14:$K$89, "&lt;="&amp;$A141, $L$14:$L$89, "&gt;="&amp;$A142)), SUM(COUNTIFS($J$14:$J$89, E$106, $I$14:$I$89, "&gt; 0", $F$14:$F$89, "&lt;&gt;C", $G$14:$G$89, {"1","5W3"}, $G$14:$G$89, {"1";"5W3"}, $K$14:$K$89, "&lt;="&amp;$A141, $L$14:$L$89, "&gt;="&amp;$A142)), SUM(COUNTIFS($J$14:$J$89, E$106, $I$14:$I$89, "&gt; 0", $F$14:$F$89, "&lt;&gt;C", $G$14:$G$89, {"1","8W1"}, $G$14:$G$89, {"1";"8W1"}, $K$14:$K$89, "&lt;="&amp;$A141, $L$14:$L$89, "&gt;="&amp;$A142)), SUM(COUNTIFS($J$14:$J$89, E$106, $I$14:$I$89, "&gt; 0", $F$14:$F$89, "&lt;&gt;C", $G$14:$G$89, {"1","8W2"}, $G$14:$G$89, {"1";"8W2"}, $K$14:$K$89, "&lt;="&amp;$A141, $L$14:$L$89, "&gt;="&amp;$A142)), SUM(COUNTIFS($J$14:$J$89, E$106, $I$14:$I$89, "&gt; 0", $F$14:$F$89, "&lt;&gt;C", $G$14:$G$89, {"8W1","5W1"}, $G$14:$G$89, {"8W1";"5W1"}, $K$14:$K$89, "&lt;="&amp;$A141, $L$14:$L$89, "&gt;="&amp;$A142)), SUM(COUNTIFS($J$14:$J$89, E$106, $I$14:$I$89, "&gt; 0", $F$14:$F$89, "&lt;&gt;C", $G$14:$G$89, {"8W1","5W2"}, $G$14:$G$89, {"8W1";"5W2"}, $K$14:$K$89, "&lt;="&amp;$A141, $L$14:$L$89, "&gt;="&amp;$A142)), SUM(COUNTIFS($J$14:$J$89, E$106, $I$14:$I$89, "&gt; 0", $F$14:$F$89, "&lt;&gt;C", $G$14:$G$89, {"8W2","5W2"}, $G$14:$G$89, {"8W2";"5W2"}, $K$14:$K$89, "&lt;="&amp;$A141, $L$14:$L$89, "&gt;="&amp;$A142)), SUM(COUNTIFS($J$14:$J$89, E$106, $I$14:$I$89, "&gt; 0", $F$14:$F$89, "&lt;&gt;C", $G$14:$G$89, {"8W2","5W3"}, $G$14:$G$89, {"8W2";"5W3"}, $K$14:$K$89, "&lt;="&amp;$A141, $L$14:$L$89, "&gt;="&amp;$A142))))</f>
        <v>1</v>
      </c>
      <c r="F141" s="54">
        <f xml:space="preserve"> IF(COUNTIFS($J$14:$J$89, F$106, $I$14:$I$89, "&gt; 0", $F$14:$F$89, "&lt;&gt;C", $K$14:$K$89, "&lt;="&amp;$A141, $L$14:$L$89, "&gt;="&amp;$A142) &lt; 2, COUNTIFS($J$14:$J$89, F$106, $I$14:$I$89, "&gt; 0", $F$14:$F$89, "&lt;&gt;C", $K$14:$K$89, "&lt;="&amp;$A141, $L$14:$L$89, "&gt;="&amp;$A142), MAX(SUM(COUNTIFS($J$14:$J$89, F$106, $I$14:$I$89, "&gt; 0", $F$14:$F$89, "&lt;&gt;C", $G$14:$G$89, {"1"}, $G$14:$G$89, {"1"}, $K$14:$K$89, "&lt;="&amp;$A141, $L$14:$L$89, "&gt;="&amp;$A142)), SUM(COUNTIFS($J$14:$J$89, F$106, $I$14:$I$89, "&gt; 0", $F$14:$F$89, "&lt;&gt;C", $G$14:$G$89, {"1","5W1"}, $G$14:$G$89, {"1";"5W1"}, $K$14:$K$89, "&lt;="&amp;$A141, $L$14:$L$89, "&gt;="&amp;$A142)), SUM(COUNTIFS($J$14:$J$89, F$106, $I$14:$I$89, "&gt; 0", $F$14:$F$89, "&lt;&gt;C", $G$14:$G$89, {"1","5W2"}, $G$14:$G$89, {"1";"5W2"}, $K$14:$K$89, "&lt;="&amp;$A141, $L$14:$L$89, "&gt;="&amp;$A142)), SUM(COUNTIFS($J$14:$J$89, F$106, $I$14:$I$89, "&gt; 0", $F$14:$F$89, "&lt;&gt;C", $G$14:$G$89, {"1","5W3"}, $G$14:$G$89, {"1";"5W3"}, $K$14:$K$89, "&lt;="&amp;$A141, $L$14:$L$89, "&gt;="&amp;$A142)), SUM(COUNTIFS($J$14:$J$89, F$106, $I$14:$I$89, "&gt; 0", $F$14:$F$89, "&lt;&gt;C", $G$14:$G$89, {"1","8W1"}, $G$14:$G$89, {"1";"8W1"}, $K$14:$K$89, "&lt;="&amp;$A141, $L$14:$L$89, "&gt;="&amp;$A142)), SUM(COUNTIFS($J$14:$J$89, F$106, $I$14:$I$89, "&gt; 0", $F$14:$F$89, "&lt;&gt;C", $G$14:$G$89, {"1","8W2"}, $G$14:$G$89, {"1";"8W2"}, $K$14:$K$89, "&lt;="&amp;$A141, $L$14:$L$89, "&gt;="&amp;$A142)), SUM(COUNTIFS($J$14:$J$89, F$106, $I$14:$I$89, "&gt; 0", $F$14:$F$89, "&lt;&gt;C", $G$14:$G$89, {"8W1","5W1"}, $G$14:$G$89, {"8W1";"5W1"}, $K$14:$K$89, "&lt;="&amp;$A141, $L$14:$L$89, "&gt;="&amp;$A142)), SUM(COUNTIFS($J$14:$J$89, F$106, $I$14:$I$89, "&gt; 0", $F$14:$F$89, "&lt;&gt;C", $G$14:$G$89, {"8W1","5W2"}, $G$14:$G$89, {"8W1";"5W2"}, $K$14:$K$89, "&lt;="&amp;$A141, $L$14:$L$89, "&gt;="&amp;$A142)), SUM(COUNTIFS($J$14:$J$89, F$106, $I$14:$I$89, "&gt; 0", $F$14:$F$89, "&lt;&gt;C", $G$14:$G$89, {"8W2","5W2"}, $G$14:$G$89, {"8W2";"5W2"}, $K$14:$K$89, "&lt;="&amp;$A141, $L$14:$L$89, "&gt;="&amp;$A142)), SUM(COUNTIFS($J$14:$J$89, F$106, $I$14:$I$89, "&gt; 0", $F$14:$F$89, "&lt;&gt;C", $G$14:$G$89, {"8W2","5W3"}, $G$14:$G$89, {"8W2";"5W3"}, $K$14:$K$89, "&lt;="&amp;$A141, $L$14:$L$89, "&gt;="&amp;$A142))))</f>
        <v>0</v>
      </c>
      <c r="G141" s="54">
        <f xml:space="preserve"> IF(COUNTIFS($J$14:$J$89, G$106, $I$14:$I$89, "&gt; 0", $F$14:$F$89, "&lt;&gt;C", $K$14:$K$89, "&lt;="&amp;$A141, $L$14:$L$89, "&gt;="&amp;$A142) &lt; 2, COUNTIFS($J$14:$J$89, G$106, $I$14:$I$89, "&gt; 0", $F$14:$F$89, "&lt;&gt;C", $K$14:$K$89, "&lt;="&amp;$A141, $L$14:$L$89, "&gt;="&amp;$A142), MAX(SUM(COUNTIFS($J$14:$J$89, G$106, $I$14:$I$89, "&gt; 0", $F$14:$F$89, "&lt;&gt;C", $G$14:$G$89, {"1"}, $G$14:$G$89, {"1"}, $K$14:$K$89, "&lt;="&amp;$A141, $L$14:$L$89, "&gt;="&amp;$A142)), SUM(COUNTIFS($J$14:$J$89, G$106, $I$14:$I$89, "&gt; 0", $F$14:$F$89, "&lt;&gt;C", $G$14:$G$89, {"1","5W1"}, $G$14:$G$89, {"1";"5W1"}, $K$14:$K$89, "&lt;="&amp;$A141, $L$14:$L$89, "&gt;="&amp;$A142)), SUM(COUNTIFS($J$14:$J$89, G$106, $I$14:$I$89, "&gt; 0", $F$14:$F$89, "&lt;&gt;C", $G$14:$G$89, {"1","5W2"}, $G$14:$G$89, {"1";"5W2"}, $K$14:$K$89, "&lt;="&amp;$A141, $L$14:$L$89, "&gt;="&amp;$A142)), SUM(COUNTIFS($J$14:$J$89, G$106, $I$14:$I$89, "&gt; 0", $F$14:$F$89, "&lt;&gt;C", $G$14:$G$89, {"1","5W3"}, $G$14:$G$89, {"1";"5W3"}, $K$14:$K$89, "&lt;="&amp;$A141, $L$14:$L$89, "&gt;="&amp;$A142)), SUM(COUNTIFS($J$14:$J$89, G$106, $I$14:$I$89, "&gt; 0", $F$14:$F$89, "&lt;&gt;C", $G$14:$G$89, {"1","8W1"}, $G$14:$G$89, {"1";"8W1"}, $K$14:$K$89, "&lt;="&amp;$A141, $L$14:$L$89, "&gt;="&amp;$A142)), SUM(COUNTIFS($J$14:$J$89, G$106, $I$14:$I$89, "&gt; 0", $F$14:$F$89, "&lt;&gt;C", $G$14:$G$89, {"1","8W2"}, $G$14:$G$89, {"1";"8W2"}, $K$14:$K$89, "&lt;="&amp;$A141, $L$14:$L$89, "&gt;="&amp;$A142)), SUM(COUNTIFS($J$14:$J$89, G$106, $I$14:$I$89, "&gt; 0", $F$14:$F$89, "&lt;&gt;C", $G$14:$G$89, {"8W1","5W1"}, $G$14:$G$89, {"8W1";"5W1"}, $K$14:$K$89, "&lt;="&amp;$A141, $L$14:$L$89, "&gt;="&amp;$A142)), SUM(COUNTIFS($J$14:$J$89, G$106, $I$14:$I$89, "&gt; 0", $F$14:$F$89, "&lt;&gt;C", $G$14:$G$89, {"8W1","5W2"}, $G$14:$G$89, {"8W1";"5W2"}, $K$14:$K$89, "&lt;="&amp;$A141, $L$14:$L$89, "&gt;="&amp;$A142)), SUM(COUNTIFS($J$14:$J$89, G$106, $I$14:$I$89, "&gt; 0", $F$14:$F$89, "&lt;&gt;C", $G$14:$G$89, {"8W2","5W2"}, $G$14:$G$89, {"8W2";"5W2"}, $K$14:$K$89, "&lt;="&amp;$A141, $L$14:$L$89, "&gt;="&amp;$A142)), SUM(COUNTIFS($J$14:$J$89, G$106, $I$14:$I$89, "&gt; 0", $F$14:$F$89, "&lt;&gt;C", $G$14:$G$89, {"8W2","5W3"}, $G$14:$G$89, {"8W2";"5W3"}, $K$14:$K$89, "&lt;="&amp;$A141, $L$14:$L$89, "&gt;="&amp;$A142))))</f>
        <v>0</v>
      </c>
      <c r="H141" s="54">
        <f xml:space="preserve"> IF(COUNTIFS($J$14:$J$89, H$106, $I$14:$I$89, "&gt; 0", $F$14:$F$89, "&lt;&gt;C", $K$14:$K$89, "&lt;="&amp;$A141, $L$14:$L$89, "&gt;="&amp;$A142) &lt; 2, COUNTIFS($J$14:$J$89, H$106, $I$14:$I$89, "&gt; 0", $F$14:$F$89, "&lt;&gt;C", $K$14:$K$89, "&lt;="&amp;$A141, $L$14:$L$89, "&gt;="&amp;$A142), MAX(SUM(COUNTIFS($J$14:$J$89, H$106, $I$14:$I$89, "&gt; 0", $F$14:$F$89, "&lt;&gt;C", $G$14:$G$89, {"1"}, $G$14:$G$89, {"1"}, $K$14:$K$89, "&lt;="&amp;$A141, $L$14:$L$89, "&gt;="&amp;$A142)), SUM(COUNTIFS($J$14:$J$89, H$106, $I$14:$I$89, "&gt; 0", $F$14:$F$89, "&lt;&gt;C", $G$14:$G$89, {"1","5W1"}, $G$14:$G$89, {"1";"5W1"}, $K$14:$K$89, "&lt;="&amp;$A141, $L$14:$L$89, "&gt;="&amp;$A142)), SUM(COUNTIFS($J$14:$J$89, H$106, $I$14:$I$89, "&gt; 0", $F$14:$F$89, "&lt;&gt;C", $G$14:$G$89, {"1","5W2"}, $G$14:$G$89, {"1";"5W2"}, $K$14:$K$89, "&lt;="&amp;$A141, $L$14:$L$89, "&gt;="&amp;$A142)), SUM(COUNTIFS($J$14:$J$89, H$106, $I$14:$I$89, "&gt; 0", $F$14:$F$89, "&lt;&gt;C", $G$14:$G$89, {"1","5W3"}, $G$14:$G$89, {"1";"5W3"}, $K$14:$K$89, "&lt;="&amp;$A141, $L$14:$L$89, "&gt;="&amp;$A142)), SUM(COUNTIFS($J$14:$J$89, H$106, $I$14:$I$89, "&gt; 0", $F$14:$F$89, "&lt;&gt;C", $G$14:$G$89, {"1","8W1"}, $G$14:$G$89, {"1";"8W1"}, $K$14:$K$89, "&lt;="&amp;$A141, $L$14:$L$89, "&gt;="&amp;$A142)), SUM(COUNTIFS($J$14:$J$89, H$106, $I$14:$I$89, "&gt; 0", $F$14:$F$89, "&lt;&gt;C", $G$14:$G$89, {"1","8W2"}, $G$14:$G$89, {"1";"8W2"}, $K$14:$K$89, "&lt;="&amp;$A141, $L$14:$L$89, "&gt;="&amp;$A142)), SUM(COUNTIFS($J$14:$J$89, H$106, $I$14:$I$89, "&gt; 0", $F$14:$F$89, "&lt;&gt;C", $G$14:$G$89, {"8W1","5W1"}, $G$14:$G$89, {"8W1";"5W1"}, $K$14:$K$89, "&lt;="&amp;$A141, $L$14:$L$89, "&gt;="&amp;$A142)), SUM(COUNTIFS($J$14:$J$89, H$106, $I$14:$I$89, "&gt; 0", $F$14:$F$89, "&lt;&gt;C", $G$14:$G$89, {"8W1","5W2"}, $G$14:$G$89, {"8W1";"5W2"}, $K$14:$K$89, "&lt;="&amp;$A141, $L$14:$L$89, "&gt;="&amp;$A142)), SUM(COUNTIFS($J$14:$J$89, H$106, $I$14:$I$89, "&gt; 0", $F$14:$F$89, "&lt;&gt;C", $G$14:$G$89, {"8W2","5W2"}, $G$14:$G$89, {"8W2";"5W2"}, $K$14:$K$89, "&lt;="&amp;$A141, $L$14:$L$89, "&gt;="&amp;$A142)), SUM(COUNTIFS($J$14:$J$89, H$106, $I$14:$I$89, "&gt; 0", $F$14:$F$89, "&lt;&gt;C", $G$14:$G$89, {"8W2","5W3"}, $G$14:$G$89, {"8W2";"5W3"}, $K$14:$K$89, "&lt;="&amp;$A141, $L$14:$L$89, "&gt;="&amp;$A142))))</f>
        <v>0</v>
      </c>
      <c r="P141"/>
    </row>
    <row r="142" spans="1:16" ht="15" x14ac:dyDescent="0.25">
      <c r="A142" s="152">
        <f t="shared" ref="A142:A151" si="8" xml:space="preserve"> A141 + TIME(0, $C$103,0)</f>
        <v>0.67708333333333304</v>
      </c>
      <c r="B142" s="202" t="str">
        <f t="shared" si="4"/>
        <v>4:15 PM-4:30 PM</v>
      </c>
      <c r="C142" s="54">
        <f xml:space="preserve"> IF(COUNTIFS($J$14:$J$89, C$106, $I$14:$I$89, "&gt; 0", $F$14:$F$89, "&lt;&gt;C", $K$14:$K$89, "&lt;="&amp;$A142, $L$14:$L$89, "&gt;="&amp;$A143) &lt; 2, COUNTIFS($J$14:$J$89, C$106, $I$14:$I$89, "&gt; 0", $F$14:$F$89, "&lt;&gt;C", $K$14:$K$89, "&lt;="&amp;$A142, $L$14:$L$89, "&gt;="&amp;$A143), MAX(SUM(COUNTIFS($J$14:$J$89, C$106, $I$14:$I$89, "&gt; 0", $F$14:$F$89, "&lt;&gt;C", $G$14:$G$89, {"1"}, $G$14:$G$89, {"1"}, $K$14:$K$89, "&lt;="&amp;$A142, $L$14:$L$89, "&gt;="&amp;$A143)), SUM(COUNTIFS($J$14:$J$89, C$106, $I$14:$I$89, "&gt; 0", $F$14:$F$89, "&lt;&gt;C", $G$14:$G$89, {"1","5W1"}, $G$14:$G$89, {"1";"5W1"}, $K$14:$K$89, "&lt;="&amp;$A142, $L$14:$L$89, "&gt;="&amp;$A143)), SUM(COUNTIFS($J$14:$J$89, C$106, $I$14:$I$89, "&gt; 0", $F$14:$F$89, "&lt;&gt;C", $G$14:$G$89, {"1","5W2"}, $G$14:$G$89, {"1";"5W2"}, $K$14:$K$89, "&lt;="&amp;$A142, $L$14:$L$89, "&gt;="&amp;$A143)), SUM(COUNTIFS($J$14:$J$89, C$106, $I$14:$I$89, "&gt; 0", $F$14:$F$89, "&lt;&gt;C", $G$14:$G$89, {"1","5W3"}, $G$14:$G$89, {"1";"5W3"}, $K$14:$K$89, "&lt;="&amp;$A142, $L$14:$L$89, "&gt;="&amp;$A143)), SUM(COUNTIFS($J$14:$J$89, C$106, $I$14:$I$89, "&gt; 0", $F$14:$F$89, "&lt;&gt;C", $G$14:$G$89, {"1","8W1"}, $G$14:$G$89, {"1";"8W1"}, $K$14:$K$89, "&lt;="&amp;$A142, $L$14:$L$89, "&gt;="&amp;$A143)), SUM(COUNTIFS($J$14:$J$89, C$106, $I$14:$I$89, "&gt; 0", $F$14:$F$89, "&lt;&gt;C", $G$14:$G$89, {"1","8W2"}, $G$14:$G$89, {"1";"8W2"}, $K$14:$K$89, "&lt;="&amp;$A142, $L$14:$L$89, "&gt;="&amp;$A143)), SUM(COUNTIFS($J$14:$J$89, C$106, $I$14:$I$89, "&gt; 0", $F$14:$F$89, "&lt;&gt;C", $G$14:$G$89, {"8W1","5W1"}, $G$14:$G$89, {"8W1";"5W1"}, $K$14:$K$89, "&lt;="&amp;$A142, $L$14:$L$89, "&gt;="&amp;$A143)), SUM(COUNTIFS($J$14:$J$89, C$106, $I$14:$I$89, "&gt; 0", $F$14:$F$89, "&lt;&gt;C", $G$14:$G$89, {"8W1","5W2"}, $G$14:$G$89, {"8W1";"5W2"}, $K$14:$K$89, "&lt;="&amp;$A142, $L$14:$L$89, "&gt;="&amp;$A143)), SUM(COUNTIFS($J$14:$J$89, C$106, $I$14:$I$89, "&gt; 0", $F$14:$F$89, "&lt;&gt;C", $G$14:$G$89, {"8W2","5W2"}, $G$14:$G$89, {"8W2";"5W2"}, $K$14:$K$89, "&lt;="&amp;$A142, $L$14:$L$89, "&gt;="&amp;$A143)), SUM(COUNTIFS($J$14:$J$89, C$106, $I$14:$I$89, "&gt; 0", $F$14:$F$89, "&lt;&gt;C", $G$14:$G$89, {"8W2","5W3"}, $G$14:$G$89, {"8W2";"5W3"}, $K$14:$K$89, "&lt;="&amp;$A142, $L$14:$L$89, "&gt;="&amp;$A143))))</f>
        <v>0</v>
      </c>
      <c r="D142" s="54">
        <f xml:space="preserve"> IF(COUNTIFS($J$14:$J$89, D$106, $I$14:$I$89, "&gt; 0", $F$14:$F$89, "&lt;&gt;C", $K$14:$K$89, "&lt;="&amp;$A142, $L$14:$L$89, "&gt;="&amp;$A143) &lt; 2, COUNTIFS($J$14:$J$89, D$106, $I$14:$I$89, "&gt; 0", $F$14:$F$89, "&lt;&gt;C", $K$14:$K$89, "&lt;="&amp;$A142, $L$14:$L$89, "&gt;="&amp;$A143), MAX(SUM(COUNTIFS($J$14:$J$89, D$106, $I$14:$I$89, "&gt; 0", $F$14:$F$89, "&lt;&gt;C", $G$14:$G$89, {"1"}, $G$14:$G$89, {"1"}, $K$14:$K$89, "&lt;="&amp;$A142, $L$14:$L$89, "&gt;="&amp;$A143)), SUM(COUNTIFS($J$14:$J$89, D$106, $I$14:$I$89, "&gt; 0", $F$14:$F$89, "&lt;&gt;C", $G$14:$G$89, {"1","5W1"}, $G$14:$G$89, {"1";"5W1"}, $K$14:$K$89, "&lt;="&amp;$A142, $L$14:$L$89, "&gt;="&amp;$A143)), SUM(COUNTIFS($J$14:$J$89, D$106, $I$14:$I$89, "&gt; 0", $F$14:$F$89, "&lt;&gt;C", $G$14:$G$89, {"1","5W2"}, $G$14:$G$89, {"1";"5W2"}, $K$14:$K$89, "&lt;="&amp;$A142, $L$14:$L$89, "&gt;="&amp;$A143)), SUM(COUNTIFS($J$14:$J$89, D$106, $I$14:$I$89, "&gt; 0", $F$14:$F$89, "&lt;&gt;C", $G$14:$G$89, {"1","5W3"}, $G$14:$G$89, {"1";"5W3"}, $K$14:$K$89, "&lt;="&amp;$A142, $L$14:$L$89, "&gt;="&amp;$A143)), SUM(COUNTIFS($J$14:$J$89, D$106, $I$14:$I$89, "&gt; 0", $F$14:$F$89, "&lt;&gt;C", $G$14:$G$89, {"1","8W1"}, $G$14:$G$89, {"1";"8W1"}, $K$14:$K$89, "&lt;="&amp;$A142, $L$14:$L$89, "&gt;="&amp;$A143)), SUM(COUNTIFS($J$14:$J$89, D$106, $I$14:$I$89, "&gt; 0", $F$14:$F$89, "&lt;&gt;C", $G$14:$G$89, {"1","8W2"}, $G$14:$G$89, {"1";"8W2"}, $K$14:$K$89, "&lt;="&amp;$A142, $L$14:$L$89, "&gt;="&amp;$A143)), SUM(COUNTIFS($J$14:$J$89, D$106, $I$14:$I$89, "&gt; 0", $F$14:$F$89, "&lt;&gt;C", $G$14:$G$89, {"8W1","5W1"}, $G$14:$G$89, {"8W1";"5W1"}, $K$14:$K$89, "&lt;="&amp;$A142, $L$14:$L$89, "&gt;="&amp;$A143)), SUM(COUNTIFS($J$14:$J$89, D$106, $I$14:$I$89, "&gt; 0", $F$14:$F$89, "&lt;&gt;C", $G$14:$G$89, {"8W1","5W2"}, $G$14:$G$89, {"8W1";"5W2"}, $K$14:$K$89, "&lt;="&amp;$A142, $L$14:$L$89, "&gt;="&amp;$A143)), SUM(COUNTIFS($J$14:$J$89, D$106, $I$14:$I$89, "&gt; 0", $F$14:$F$89, "&lt;&gt;C", $G$14:$G$89, {"8W2","5W2"}, $G$14:$G$89, {"8W2";"5W2"}, $K$14:$K$89, "&lt;="&amp;$A142, $L$14:$L$89, "&gt;="&amp;$A143)), SUM(COUNTIFS($J$14:$J$89, D$106, $I$14:$I$89, "&gt; 0", $F$14:$F$89, "&lt;&gt;C", $G$14:$G$89, {"8W2","5W3"}, $G$14:$G$89, {"8W2";"5W3"}, $K$14:$K$89, "&lt;="&amp;$A142, $L$14:$L$89, "&gt;="&amp;$A143))))</f>
        <v>1</v>
      </c>
      <c r="E142" s="54">
        <f xml:space="preserve"> IF(COUNTIFS($J$14:$J$89, E$106, $I$14:$I$89, "&gt; 0", $F$14:$F$89, "&lt;&gt;C", $K$14:$K$89, "&lt;="&amp;$A142, $L$14:$L$89, "&gt;="&amp;$A143) &lt; 2, COUNTIFS($J$14:$J$89, E$106, $I$14:$I$89, "&gt; 0", $F$14:$F$89, "&lt;&gt;C", $K$14:$K$89, "&lt;="&amp;$A142, $L$14:$L$89, "&gt;="&amp;$A143), MAX(SUM(COUNTIFS($J$14:$J$89, E$106, $I$14:$I$89, "&gt; 0", $F$14:$F$89, "&lt;&gt;C", $G$14:$G$89, {"1"}, $G$14:$G$89, {"1"}, $K$14:$K$89, "&lt;="&amp;$A142, $L$14:$L$89, "&gt;="&amp;$A143)), SUM(COUNTIFS($J$14:$J$89, E$106, $I$14:$I$89, "&gt; 0", $F$14:$F$89, "&lt;&gt;C", $G$14:$G$89, {"1","5W1"}, $G$14:$G$89, {"1";"5W1"}, $K$14:$K$89, "&lt;="&amp;$A142, $L$14:$L$89, "&gt;="&amp;$A143)), SUM(COUNTIFS($J$14:$J$89, E$106, $I$14:$I$89, "&gt; 0", $F$14:$F$89, "&lt;&gt;C", $G$14:$G$89, {"1","5W2"}, $G$14:$G$89, {"1";"5W2"}, $K$14:$K$89, "&lt;="&amp;$A142, $L$14:$L$89, "&gt;="&amp;$A143)), SUM(COUNTIFS($J$14:$J$89, E$106, $I$14:$I$89, "&gt; 0", $F$14:$F$89, "&lt;&gt;C", $G$14:$G$89, {"1","5W3"}, $G$14:$G$89, {"1";"5W3"}, $K$14:$K$89, "&lt;="&amp;$A142, $L$14:$L$89, "&gt;="&amp;$A143)), SUM(COUNTIFS($J$14:$J$89, E$106, $I$14:$I$89, "&gt; 0", $F$14:$F$89, "&lt;&gt;C", $G$14:$G$89, {"1","8W1"}, $G$14:$G$89, {"1";"8W1"}, $K$14:$K$89, "&lt;="&amp;$A142, $L$14:$L$89, "&gt;="&amp;$A143)), SUM(COUNTIFS($J$14:$J$89, E$106, $I$14:$I$89, "&gt; 0", $F$14:$F$89, "&lt;&gt;C", $G$14:$G$89, {"1","8W2"}, $G$14:$G$89, {"1";"8W2"}, $K$14:$K$89, "&lt;="&amp;$A142, $L$14:$L$89, "&gt;="&amp;$A143)), SUM(COUNTIFS($J$14:$J$89, E$106, $I$14:$I$89, "&gt; 0", $F$14:$F$89, "&lt;&gt;C", $G$14:$G$89, {"8W1","5W1"}, $G$14:$G$89, {"8W1";"5W1"}, $K$14:$K$89, "&lt;="&amp;$A142, $L$14:$L$89, "&gt;="&amp;$A143)), SUM(COUNTIFS($J$14:$J$89, E$106, $I$14:$I$89, "&gt; 0", $F$14:$F$89, "&lt;&gt;C", $G$14:$G$89, {"8W1","5W2"}, $G$14:$G$89, {"8W1";"5W2"}, $K$14:$K$89, "&lt;="&amp;$A142, $L$14:$L$89, "&gt;="&amp;$A143)), SUM(COUNTIFS($J$14:$J$89, E$106, $I$14:$I$89, "&gt; 0", $F$14:$F$89, "&lt;&gt;C", $G$14:$G$89, {"8W2","5W2"}, $G$14:$G$89, {"8W2";"5W2"}, $K$14:$K$89, "&lt;="&amp;$A142, $L$14:$L$89, "&gt;="&amp;$A143)), SUM(COUNTIFS($J$14:$J$89, E$106, $I$14:$I$89, "&gt; 0", $F$14:$F$89, "&lt;&gt;C", $G$14:$G$89, {"8W2","5W3"}, $G$14:$G$89, {"8W2";"5W3"}, $K$14:$K$89, "&lt;="&amp;$A142, $L$14:$L$89, "&gt;="&amp;$A143))))</f>
        <v>1</v>
      </c>
      <c r="F142" s="54">
        <f xml:space="preserve"> IF(COUNTIFS($J$14:$J$89, F$106, $I$14:$I$89, "&gt; 0", $F$14:$F$89, "&lt;&gt;C", $K$14:$K$89, "&lt;="&amp;$A142, $L$14:$L$89, "&gt;="&amp;$A143) &lt; 2, COUNTIFS($J$14:$J$89, F$106, $I$14:$I$89, "&gt; 0", $F$14:$F$89, "&lt;&gt;C", $K$14:$K$89, "&lt;="&amp;$A142, $L$14:$L$89, "&gt;="&amp;$A143), MAX(SUM(COUNTIFS($J$14:$J$89, F$106, $I$14:$I$89, "&gt; 0", $F$14:$F$89, "&lt;&gt;C", $G$14:$G$89, {"1"}, $G$14:$G$89, {"1"}, $K$14:$K$89, "&lt;="&amp;$A142, $L$14:$L$89, "&gt;="&amp;$A143)), SUM(COUNTIFS($J$14:$J$89, F$106, $I$14:$I$89, "&gt; 0", $F$14:$F$89, "&lt;&gt;C", $G$14:$G$89, {"1","5W1"}, $G$14:$G$89, {"1";"5W1"}, $K$14:$K$89, "&lt;="&amp;$A142, $L$14:$L$89, "&gt;="&amp;$A143)), SUM(COUNTIFS($J$14:$J$89, F$106, $I$14:$I$89, "&gt; 0", $F$14:$F$89, "&lt;&gt;C", $G$14:$G$89, {"1","5W2"}, $G$14:$G$89, {"1";"5W2"}, $K$14:$K$89, "&lt;="&amp;$A142, $L$14:$L$89, "&gt;="&amp;$A143)), SUM(COUNTIFS($J$14:$J$89, F$106, $I$14:$I$89, "&gt; 0", $F$14:$F$89, "&lt;&gt;C", $G$14:$G$89, {"1","5W3"}, $G$14:$G$89, {"1";"5W3"}, $K$14:$K$89, "&lt;="&amp;$A142, $L$14:$L$89, "&gt;="&amp;$A143)), SUM(COUNTIFS($J$14:$J$89, F$106, $I$14:$I$89, "&gt; 0", $F$14:$F$89, "&lt;&gt;C", $G$14:$G$89, {"1","8W1"}, $G$14:$G$89, {"1";"8W1"}, $K$14:$K$89, "&lt;="&amp;$A142, $L$14:$L$89, "&gt;="&amp;$A143)), SUM(COUNTIFS($J$14:$J$89, F$106, $I$14:$I$89, "&gt; 0", $F$14:$F$89, "&lt;&gt;C", $G$14:$G$89, {"1","8W2"}, $G$14:$G$89, {"1";"8W2"}, $K$14:$K$89, "&lt;="&amp;$A142, $L$14:$L$89, "&gt;="&amp;$A143)), SUM(COUNTIFS($J$14:$J$89, F$106, $I$14:$I$89, "&gt; 0", $F$14:$F$89, "&lt;&gt;C", $G$14:$G$89, {"8W1","5W1"}, $G$14:$G$89, {"8W1";"5W1"}, $K$14:$K$89, "&lt;="&amp;$A142, $L$14:$L$89, "&gt;="&amp;$A143)), SUM(COUNTIFS($J$14:$J$89, F$106, $I$14:$I$89, "&gt; 0", $F$14:$F$89, "&lt;&gt;C", $G$14:$G$89, {"8W1","5W2"}, $G$14:$G$89, {"8W1";"5W2"}, $K$14:$K$89, "&lt;="&amp;$A142, $L$14:$L$89, "&gt;="&amp;$A143)), SUM(COUNTIFS($J$14:$J$89, F$106, $I$14:$I$89, "&gt; 0", $F$14:$F$89, "&lt;&gt;C", $G$14:$G$89, {"8W2","5W2"}, $G$14:$G$89, {"8W2";"5W2"}, $K$14:$K$89, "&lt;="&amp;$A142, $L$14:$L$89, "&gt;="&amp;$A143)), SUM(COUNTIFS($J$14:$J$89, F$106, $I$14:$I$89, "&gt; 0", $F$14:$F$89, "&lt;&gt;C", $G$14:$G$89, {"8W2","5W3"}, $G$14:$G$89, {"8W2";"5W3"}, $K$14:$K$89, "&lt;="&amp;$A142, $L$14:$L$89, "&gt;="&amp;$A143))))</f>
        <v>0</v>
      </c>
      <c r="G142" s="54">
        <f xml:space="preserve"> IF(COUNTIFS($J$14:$J$89, G$106, $I$14:$I$89, "&gt; 0", $F$14:$F$89, "&lt;&gt;C", $K$14:$K$89, "&lt;="&amp;$A142, $L$14:$L$89, "&gt;="&amp;$A143) &lt; 2, COUNTIFS($J$14:$J$89, G$106, $I$14:$I$89, "&gt; 0", $F$14:$F$89, "&lt;&gt;C", $K$14:$K$89, "&lt;="&amp;$A142, $L$14:$L$89, "&gt;="&amp;$A143), MAX(SUM(COUNTIFS($J$14:$J$89, G$106, $I$14:$I$89, "&gt; 0", $F$14:$F$89, "&lt;&gt;C", $G$14:$G$89, {"1"}, $G$14:$G$89, {"1"}, $K$14:$K$89, "&lt;="&amp;$A142, $L$14:$L$89, "&gt;="&amp;$A143)), SUM(COUNTIFS($J$14:$J$89, G$106, $I$14:$I$89, "&gt; 0", $F$14:$F$89, "&lt;&gt;C", $G$14:$G$89, {"1","5W1"}, $G$14:$G$89, {"1";"5W1"}, $K$14:$K$89, "&lt;="&amp;$A142, $L$14:$L$89, "&gt;="&amp;$A143)), SUM(COUNTIFS($J$14:$J$89, G$106, $I$14:$I$89, "&gt; 0", $F$14:$F$89, "&lt;&gt;C", $G$14:$G$89, {"1","5W2"}, $G$14:$G$89, {"1";"5W2"}, $K$14:$K$89, "&lt;="&amp;$A142, $L$14:$L$89, "&gt;="&amp;$A143)), SUM(COUNTIFS($J$14:$J$89, G$106, $I$14:$I$89, "&gt; 0", $F$14:$F$89, "&lt;&gt;C", $G$14:$G$89, {"1","5W3"}, $G$14:$G$89, {"1";"5W3"}, $K$14:$K$89, "&lt;="&amp;$A142, $L$14:$L$89, "&gt;="&amp;$A143)), SUM(COUNTIFS($J$14:$J$89, G$106, $I$14:$I$89, "&gt; 0", $F$14:$F$89, "&lt;&gt;C", $G$14:$G$89, {"1","8W1"}, $G$14:$G$89, {"1";"8W1"}, $K$14:$K$89, "&lt;="&amp;$A142, $L$14:$L$89, "&gt;="&amp;$A143)), SUM(COUNTIFS($J$14:$J$89, G$106, $I$14:$I$89, "&gt; 0", $F$14:$F$89, "&lt;&gt;C", $G$14:$G$89, {"1","8W2"}, $G$14:$G$89, {"1";"8W2"}, $K$14:$K$89, "&lt;="&amp;$A142, $L$14:$L$89, "&gt;="&amp;$A143)), SUM(COUNTIFS($J$14:$J$89, G$106, $I$14:$I$89, "&gt; 0", $F$14:$F$89, "&lt;&gt;C", $G$14:$G$89, {"8W1","5W1"}, $G$14:$G$89, {"8W1";"5W1"}, $K$14:$K$89, "&lt;="&amp;$A142, $L$14:$L$89, "&gt;="&amp;$A143)), SUM(COUNTIFS($J$14:$J$89, G$106, $I$14:$I$89, "&gt; 0", $F$14:$F$89, "&lt;&gt;C", $G$14:$G$89, {"8W1","5W2"}, $G$14:$G$89, {"8W1";"5W2"}, $K$14:$K$89, "&lt;="&amp;$A142, $L$14:$L$89, "&gt;="&amp;$A143)), SUM(COUNTIFS($J$14:$J$89, G$106, $I$14:$I$89, "&gt; 0", $F$14:$F$89, "&lt;&gt;C", $G$14:$G$89, {"8W2","5W2"}, $G$14:$G$89, {"8W2";"5W2"}, $K$14:$K$89, "&lt;="&amp;$A142, $L$14:$L$89, "&gt;="&amp;$A143)), SUM(COUNTIFS($J$14:$J$89, G$106, $I$14:$I$89, "&gt; 0", $F$14:$F$89, "&lt;&gt;C", $G$14:$G$89, {"8W2","5W3"}, $G$14:$G$89, {"8W2";"5W3"}, $K$14:$K$89, "&lt;="&amp;$A142, $L$14:$L$89, "&gt;="&amp;$A143))))</f>
        <v>0</v>
      </c>
      <c r="H142" s="54">
        <f xml:space="preserve"> IF(COUNTIFS($J$14:$J$89, H$106, $I$14:$I$89, "&gt; 0", $F$14:$F$89, "&lt;&gt;C", $K$14:$K$89, "&lt;="&amp;$A142, $L$14:$L$89, "&gt;="&amp;$A143) &lt; 2, COUNTIFS($J$14:$J$89, H$106, $I$14:$I$89, "&gt; 0", $F$14:$F$89, "&lt;&gt;C", $K$14:$K$89, "&lt;="&amp;$A142, $L$14:$L$89, "&gt;="&amp;$A143), MAX(SUM(COUNTIFS($J$14:$J$89, H$106, $I$14:$I$89, "&gt; 0", $F$14:$F$89, "&lt;&gt;C", $G$14:$G$89, {"1"}, $G$14:$G$89, {"1"}, $K$14:$K$89, "&lt;="&amp;$A142, $L$14:$L$89, "&gt;="&amp;$A143)), SUM(COUNTIFS($J$14:$J$89, H$106, $I$14:$I$89, "&gt; 0", $F$14:$F$89, "&lt;&gt;C", $G$14:$G$89, {"1","5W1"}, $G$14:$G$89, {"1";"5W1"}, $K$14:$K$89, "&lt;="&amp;$A142, $L$14:$L$89, "&gt;="&amp;$A143)), SUM(COUNTIFS($J$14:$J$89, H$106, $I$14:$I$89, "&gt; 0", $F$14:$F$89, "&lt;&gt;C", $G$14:$G$89, {"1","5W2"}, $G$14:$G$89, {"1";"5W2"}, $K$14:$K$89, "&lt;="&amp;$A142, $L$14:$L$89, "&gt;="&amp;$A143)), SUM(COUNTIFS($J$14:$J$89, H$106, $I$14:$I$89, "&gt; 0", $F$14:$F$89, "&lt;&gt;C", $G$14:$G$89, {"1","5W3"}, $G$14:$G$89, {"1";"5W3"}, $K$14:$K$89, "&lt;="&amp;$A142, $L$14:$L$89, "&gt;="&amp;$A143)), SUM(COUNTIFS($J$14:$J$89, H$106, $I$14:$I$89, "&gt; 0", $F$14:$F$89, "&lt;&gt;C", $G$14:$G$89, {"1","8W1"}, $G$14:$G$89, {"1";"8W1"}, $K$14:$K$89, "&lt;="&amp;$A142, $L$14:$L$89, "&gt;="&amp;$A143)), SUM(COUNTIFS($J$14:$J$89, H$106, $I$14:$I$89, "&gt; 0", $F$14:$F$89, "&lt;&gt;C", $G$14:$G$89, {"1","8W2"}, $G$14:$G$89, {"1";"8W2"}, $K$14:$K$89, "&lt;="&amp;$A142, $L$14:$L$89, "&gt;="&amp;$A143)), SUM(COUNTIFS($J$14:$J$89, H$106, $I$14:$I$89, "&gt; 0", $F$14:$F$89, "&lt;&gt;C", $G$14:$G$89, {"8W1","5W1"}, $G$14:$G$89, {"8W1";"5W1"}, $K$14:$K$89, "&lt;="&amp;$A142, $L$14:$L$89, "&gt;="&amp;$A143)), SUM(COUNTIFS($J$14:$J$89, H$106, $I$14:$I$89, "&gt; 0", $F$14:$F$89, "&lt;&gt;C", $G$14:$G$89, {"8W1","5W2"}, $G$14:$G$89, {"8W1";"5W2"}, $K$14:$K$89, "&lt;="&amp;$A142, $L$14:$L$89, "&gt;="&amp;$A143)), SUM(COUNTIFS($J$14:$J$89, H$106, $I$14:$I$89, "&gt; 0", $F$14:$F$89, "&lt;&gt;C", $G$14:$G$89, {"8W2","5W2"}, $G$14:$G$89, {"8W2";"5W2"}, $K$14:$K$89, "&lt;="&amp;$A142, $L$14:$L$89, "&gt;="&amp;$A143)), SUM(COUNTIFS($J$14:$J$89, H$106, $I$14:$I$89, "&gt; 0", $F$14:$F$89, "&lt;&gt;C", $G$14:$G$89, {"8W2","5W3"}, $G$14:$G$89, {"8W2";"5W3"}, $K$14:$K$89, "&lt;="&amp;$A142, $L$14:$L$89, "&gt;="&amp;$A143))))</f>
        <v>0</v>
      </c>
      <c r="P142"/>
    </row>
    <row r="143" spans="1:16" ht="15" x14ac:dyDescent="0.25">
      <c r="A143" s="152">
        <f t="shared" si="8"/>
        <v>0.68749999999999967</v>
      </c>
      <c r="B143" s="202" t="str">
        <f t="shared" si="4"/>
        <v>4:30 PM-4:45 PM</v>
      </c>
      <c r="C143" s="54">
        <f xml:space="preserve"> IF(COUNTIFS($J$14:$J$89, C$106, $I$14:$I$89, "&gt; 0", $F$14:$F$89, "&lt;&gt;C", $K$14:$K$89, "&lt;="&amp;$A143, $L$14:$L$89, "&gt;="&amp;$A144) &lt; 2, COUNTIFS($J$14:$J$89, C$106, $I$14:$I$89, "&gt; 0", $F$14:$F$89, "&lt;&gt;C", $K$14:$K$89, "&lt;="&amp;$A143, $L$14:$L$89, "&gt;="&amp;$A144), MAX(SUM(COUNTIFS($J$14:$J$89, C$106, $I$14:$I$89, "&gt; 0", $F$14:$F$89, "&lt;&gt;C", $G$14:$G$89, {"1"}, $G$14:$G$89, {"1"}, $K$14:$K$89, "&lt;="&amp;$A143, $L$14:$L$89, "&gt;="&amp;$A144)), SUM(COUNTIFS($J$14:$J$89, C$106, $I$14:$I$89, "&gt; 0", $F$14:$F$89, "&lt;&gt;C", $G$14:$G$89, {"1","5W1"}, $G$14:$G$89, {"1";"5W1"}, $K$14:$K$89, "&lt;="&amp;$A143, $L$14:$L$89, "&gt;="&amp;$A144)), SUM(COUNTIFS($J$14:$J$89, C$106, $I$14:$I$89, "&gt; 0", $F$14:$F$89, "&lt;&gt;C", $G$14:$G$89, {"1","5W2"}, $G$14:$G$89, {"1";"5W2"}, $K$14:$K$89, "&lt;="&amp;$A143, $L$14:$L$89, "&gt;="&amp;$A144)), SUM(COUNTIFS($J$14:$J$89, C$106, $I$14:$I$89, "&gt; 0", $F$14:$F$89, "&lt;&gt;C", $G$14:$G$89, {"1","5W3"}, $G$14:$G$89, {"1";"5W3"}, $K$14:$K$89, "&lt;="&amp;$A143, $L$14:$L$89, "&gt;="&amp;$A144)), SUM(COUNTIFS($J$14:$J$89, C$106, $I$14:$I$89, "&gt; 0", $F$14:$F$89, "&lt;&gt;C", $G$14:$G$89, {"1","8W1"}, $G$14:$G$89, {"1";"8W1"}, $K$14:$K$89, "&lt;="&amp;$A143, $L$14:$L$89, "&gt;="&amp;$A144)), SUM(COUNTIFS($J$14:$J$89, C$106, $I$14:$I$89, "&gt; 0", $F$14:$F$89, "&lt;&gt;C", $G$14:$G$89, {"1","8W2"}, $G$14:$G$89, {"1";"8W2"}, $K$14:$K$89, "&lt;="&amp;$A143, $L$14:$L$89, "&gt;="&amp;$A144)), SUM(COUNTIFS($J$14:$J$89, C$106, $I$14:$I$89, "&gt; 0", $F$14:$F$89, "&lt;&gt;C", $G$14:$G$89, {"8W1","5W1"}, $G$14:$G$89, {"8W1";"5W1"}, $K$14:$K$89, "&lt;="&amp;$A143, $L$14:$L$89, "&gt;="&amp;$A144)), SUM(COUNTIFS($J$14:$J$89, C$106, $I$14:$I$89, "&gt; 0", $F$14:$F$89, "&lt;&gt;C", $G$14:$G$89, {"8W1","5W2"}, $G$14:$G$89, {"8W1";"5W2"}, $K$14:$K$89, "&lt;="&amp;$A143, $L$14:$L$89, "&gt;="&amp;$A144)), SUM(COUNTIFS($J$14:$J$89, C$106, $I$14:$I$89, "&gt; 0", $F$14:$F$89, "&lt;&gt;C", $G$14:$G$89, {"8W2","5W2"}, $G$14:$G$89, {"8W2";"5W2"}, $K$14:$K$89, "&lt;="&amp;$A143, $L$14:$L$89, "&gt;="&amp;$A144)), SUM(COUNTIFS($J$14:$J$89, C$106, $I$14:$I$89, "&gt; 0", $F$14:$F$89, "&lt;&gt;C", $G$14:$G$89, {"8W2","5W3"}, $G$14:$G$89, {"8W2";"5W3"}, $K$14:$K$89, "&lt;="&amp;$A143, $L$14:$L$89, "&gt;="&amp;$A144))))</f>
        <v>0</v>
      </c>
      <c r="D143" s="54">
        <f xml:space="preserve"> IF(COUNTIFS($J$14:$J$89, D$106, $I$14:$I$89, "&gt; 0", $F$14:$F$89, "&lt;&gt;C", $K$14:$K$89, "&lt;="&amp;$A143, $L$14:$L$89, "&gt;="&amp;$A144) &lt; 2, COUNTIFS($J$14:$J$89, D$106, $I$14:$I$89, "&gt; 0", $F$14:$F$89, "&lt;&gt;C", $K$14:$K$89, "&lt;="&amp;$A143, $L$14:$L$89, "&gt;="&amp;$A144), MAX(SUM(COUNTIFS($J$14:$J$89, D$106, $I$14:$I$89, "&gt; 0", $F$14:$F$89, "&lt;&gt;C", $G$14:$G$89, {"1"}, $G$14:$G$89, {"1"}, $K$14:$K$89, "&lt;="&amp;$A143, $L$14:$L$89, "&gt;="&amp;$A144)), SUM(COUNTIFS($J$14:$J$89, D$106, $I$14:$I$89, "&gt; 0", $F$14:$F$89, "&lt;&gt;C", $G$14:$G$89, {"1","5W1"}, $G$14:$G$89, {"1";"5W1"}, $K$14:$K$89, "&lt;="&amp;$A143, $L$14:$L$89, "&gt;="&amp;$A144)), SUM(COUNTIFS($J$14:$J$89, D$106, $I$14:$I$89, "&gt; 0", $F$14:$F$89, "&lt;&gt;C", $G$14:$G$89, {"1","5W2"}, $G$14:$G$89, {"1";"5W2"}, $K$14:$K$89, "&lt;="&amp;$A143, $L$14:$L$89, "&gt;="&amp;$A144)), SUM(COUNTIFS($J$14:$J$89, D$106, $I$14:$I$89, "&gt; 0", $F$14:$F$89, "&lt;&gt;C", $G$14:$G$89, {"1","5W3"}, $G$14:$G$89, {"1";"5W3"}, $K$14:$K$89, "&lt;="&amp;$A143, $L$14:$L$89, "&gt;="&amp;$A144)), SUM(COUNTIFS($J$14:$J$89, D$106, $I$14:$I$89, "&gt; 0", $F$14:$F$89, "&lt;&gt;C", $G$14:$G$89, {"1","8W1"}, $G$14:$G$89, {"1";"8W1"}, $K$14:$K$89, "&lt;="&amp;$A143, $L$14:$L$89, "&gt;="&amp;$A144)), SUM(COUNTIFS($J$14:$J$89, D$106, $I$14:$I$89, "&gt; 0", $F$14:$F$89, "&lt;&gt;C", $G$14:$G$89, {"1","8W2"}, $G$14:$G$89, {"1";"8W2"}, $K$14:$K$89, "&lt;="&amp;$A143, $L$14:$L$89, "&gt;="&amp;$A144)), SUM(COUNTIFS($J$14:$J$89, D$106, $I$14:$I$89, "&gt; 0", $F$14:$F$89, "&lt;&gt;C", $G$14:$G$89, {"8W1","5W1"}, $G$14:$G$89, {"8W1";"5W1"}, $K$14:$K$89, "&lt;="&amp;$A143, $L$14:$L$89, "&gt;="&amp;$A144)), SUM(COUNTIFS($J$14:$J$89, D$106, $I$14:$I$89, "&gt; 0", $F$14:$F$89, "&lt;&gt;C", $G$14:$G$89, {"8W1","5W2"}, $G$14:$G$89, {"8W1";"5W2"}, $K$14:$K$89, "&lt;="&amp;$A143, $L$14:$L$89, "&gt;="&amp;$A144)), SUM(COUNTIFS($J$14:$J$89, D$106, $I$14:$I$89, "&gt; 0", $F$14:$F$89, "&lt;&gt;C", $G$14:$G$89, {"8W2","5W2"}, $G$14:$G$89, {"8W2";"5W2"}, $K$14:$K$89, "&lt;="&amp;$A143, $L$14:$L$89, "&gt;="&amp;$A144)), SUM(COUNTIFS($J$14:$J$89, D$106, $I$14:$I$89, "&gt; 0", $F$14:$F$89, "&lt;&gt;C", $G$14:$G$89, {"8W2","5W3"}, $G$14:$G$89, {"8W2";"5W3"}, $K$14:$K$89, "&lt;="&amp;$A143, $L$14:$L$89, "&gt;="&amp;$A144))))</f>
        <v>1</v>
      </c>
      <c r="E143" s="54">
        <f xml:space="preserve"> IF(COUNTIFS($J$14:$J$89, E$106, $I$14:$I$89, "&gt; 0", $F$14:$F$89, "&lt;&gt;C", $K$14:$K$89, "&lt;="&amp;$A143, $L$14:$L$89, "&gt;="&amp;$A144) &lt; 2, COUNTIFS($J$14:$J$89, E$106, $I$14:$I$89, "&gt; 0", $F$14:$F$89, "&lt;&gt;C", $K$14:$K$89, "&lt;="&amp;$A143, $L$14:$L$89, "&gt;="&amp;$A144), MAX(SUM(COUNTIFS($J$14:$J$89, E$106, $I$14:$I$89, "&gt; 0", $F$14:$F$89, "&lt;&gt;C", $G$14:$G$89, {"1"}, $G$14:$G$89, {"1"}, $K$14:$K$89, "&lt;="&amp;$A143, $L$14:$L$89, "&gt;="&amp;$A144)), SUM(COUNTIFS($J$14:$J$89, E$106, $I$14:$I$89, "&gt; 0", $F$14:$F$89, "&lt;&gt;C", $G$14:$G$89, {"1","5W1"}, $G$14:$G$89, {"1";"5W1"}, $K$14:$K$89, "&lt;="&amp;$A143, $L$14:$L$89, "&gt;="&amp;$A144)), SUM(COUNTIFS($J$14:$J$89, E$106, $I$14:$I$89, "&gt; 0", $F$14:$F$89, "&lt;&gt;C", $G$14:$G$89, {"1","5W2"}, $G$14:$G$89, {"1";"5W2"}, $K$14:$K$89, "&lt;="&amp;$A143, $L$14:$L$89, "&gt;="&amp;$A144)), SUM(COUNTIFS($J$14:$J$89, E$106, $I$14:$I$89, "&gt; 0", $F$14:$F$89, "&lt;&gt;C", $G$14:$G$89, {"1","5W3"}, $G$14:$G$89, {"1";"5W3"}, $K$14:$K$89, "&lt;="&amp;$A143, $L$14:$L$89, "&gt;="&amp;$A144)), SUM(COUNTIFS($J$14:$J$89, E$106, $I$14:$I$89, "&gt; 0", $F$14:$F$89, "&lt;&gt;C", $G$14:$G$89, {"1","8W1"}, $G$14:$G$89, {"1";"8W1"}, $K$14:$K$89, "&lt;="&amp;$A143, $L$14:$L$89, "&gt;="&amp;$A144)), SUM(COUNTIFS($J$14:$J$89, E$106, $I$14:$I$89, "&gt; 0", $F$14:$F$89, "&lt;&gt;C", $G$14:$G$89, {"1","8W2"}, $G$14:$G$89, {"1";"8W2"}, $K$14:$K$89, "&lt;="&amp;$A143, $L$14:$L$89, "&gt;="&amp;$A144)), SUM(COUNTIFS($J$14:$J$89, E$106, $I$14:$I$89, "&gt; 0", $F$14:$F$89, "&lt;&gt;C", $G$14:$G$89, {"8W1","5W1"}, $G$14:$G$89, {"8W1";"5W1"}, $K$14:$K$89, "&lt;="&amp;$A143, $L$14:$L$89, "&gt;="&amp;$A144)), SUM(COUNTIFS($J$14:$J$89, E$106, $I$14:$I$89, "&gt; 0", $F$14:$F$89, "&lt;&gt;C", $G$14:$G$89, {"8W1","5W2"}, $G$14:$G$89, {"8W1";"5W2"}, $K$14:$K$89, "&lt;="&amp;$A143, $L$14:$L$89, "&gt;="&amp;$A144)), SUM(COUNTIFS($J$14:$J$89, E$106, $I$14:$I$89, "&gt; 0", $F$14:$F$89, "&lt;&gt;C", $G$14:$G$89, {"8W2","5W2"}, $G$14:$G$89, {"8W2";"5W2"}, $K$14:$K$89, "&lt;="&amp;$A143, $L$14:$L$89, "&gt;="&amp;$A144)), SUM(COUNTIFS($J$14:$J$89, E$106, $I$14:$I$89, "&gt; 0", $F$14:$F$89, "&lt;&gt;C", $G$14:$G$89, {"8W2","5W3"}, $G$14:$G$89, {"8W2";"5W3"}, $K$14:$K$89, "&lt;="&amp;$A143, $L$14:$L$89, "&gt;="&amp;$A144))))</f>
        <v>1</v>
      </c>
      <c r="F143" s="54">
        <f xml:space="preserve"> IF(COUNTIFS($J$14:$J$89, F$106, $I$14:$I$89, "&gt; 0", $F$14:$F$89, "&lt;&gt;C", $K$14:$K$89, "&lt;="&amp;$A143, $L$14:$L$89, "&gt;="&amp;$A144) &lt; 2, COUNTIFS($J$14:$J$89, F$106, $I$14:$I$89, "&gt; 0", $F$14:$F$89, "&lt;&gt;C", $K$14:$K$89, "&lt;="&amp;$A143, $L$14:$L$89, "&gt;="&amp;$A144), MAX(SUM(COUNTIFS($J$14:$J$89, F$106, $I$14:$I$89, "&gt; 0", $F$14:$F$89, "&lt;&gt;C", $G$14:$G$89, {"1"}, $G$14:$G$89, {"1"}, $K$14:$K$89, "&lt;="&amp;$A143, $L$14:$L$89, "&gt;="&amp;$A144)), SUM(COUNTIFS($J$14:$J$89, F$106, $I$14:$I$89, "&gt; 0", $F$14:$F$89, "&lt;&gt;C", $G$14:$G$89, {"1","5W1"}, $G$14:$G$89, {"1";"5W1"}, $K$14:$K$89, "&lt;="&amp;$A143, $L$14:$L$89, "&gt;="&amp;$A144)), SUM(COUNTIFS($J$14:$J$89, F$106, $I$14:$I$89, "&gt; 0", $F$14:$F$89, "&lt;&gt;C", $G$14:$G$89, {"1","5W2"}, $G$14:$G$89, {"1";"5W2"}, $K$14:$K$89, "&lt;="&amp;$A143, $L$14:$L$89, "&gt;="&amp;$A144)), SUM(COUNTIFS($J$14:$J$89, F$106, $I$14:$I$89, "&gt; 0", $F$14:$F$89, "&lt;&gt;C", $G$14:$G$89, {"1","5W3"}, $G$14:$G$89, {"1";"5W3"}, $K$14:$K$89, "&lt;="&amp;$A143, $L$14:$L$89, "&gt;="&amp;$A144)), SUM(COUNTIFS($J$14:$J$89, F$106, $I$14:$I$89, "&gt; 0", $F$14:$F$89, "&lt;&gt;C", $G$14:$G$89, {"1","8W1"}, $G$14:$G$89, {"1";"8W1"}, $K$14:$K$89, "&lt;="&amp;$A143, $L$14:$L$89, "&gt;="&amp;$A144)), SUM(COUNTIFS($J$14:$J$89, F$106, $I$14:$I$89, "&gt; 0", $F$14:$F$89, "&lt;&gt;C", $G$14:$G$89, {"1","8W2"}, $G$14:$G$89, {"1";"8W2"}, $K$14:$K$89, "&lt;="&amp;$A143, $L$14:$L$89, "&gt;="&amp;$A144)), SUM(COUNTIFS($J$14:$J$89, F$106, $I$14:$I$89, "&gt; 0", $F$14:$F$89, "&lt;&gt;C", $G$14:$G$89, {"8W1","5W1"}, $G$14:$G$89, {"8W1";"5W1"}, $K$14:$K$89, "&lt;="&amp;$A143, $L$14:$L$89, "&gt;="&amp;$A144)), SUM(COUNTIFS($J$14:$J$89, F$106, $I$14:$I$89, "&gt; 0", $F$14:$F$89, "&lt;&gt;C", $G$14:$G$89, {"8W1","5W2"}, $G$14:$G$89, {"8W1";"5W2"}, $K$14:$K$89, "&lt;="&amp;$A143, $L$14:$L$89, "&gt;="&amp;$A144)), SUM(COUNTIFS($J$14:$J$89, F$106, $I$14:$I$89, "&gt; 0", $F$14:$F$89, "&lt;&gt;C", $G$14:$G$89, {"8W2","5W2"}, $G$14:$G$89, {"8W2";"5W2"}, $K$14:$K$89, "&lt;="&amp;$A143, $L$14:$L$89, "&gt;="&amp;$A144)), SUM(COUNTIFS($J$14:$J$89, F$106, $I$14:$I$89, "&gt; 0", $F$14:$F$89, "&lt;&gt;C", $G$14:$G$89, {"8W2","5W3"}, $G$14:$G$89, {"8W2";"5W3"}, $K$14:$K$89, "&lt;="&amp;$A143, $L$14:$L$89, "&gt;="&amp;$A144))))</f>
        <v>0</v>
      </c>
      <c r="G143" s="54">
        <f xml:space="preserve"> IF(COUNTIFS($J$14:$J$89, G$106, $I$14:$I$89, "&gt; 0", $F$14:$F$89, "&lt;&gt;C", $K$14:$K$89, "&lt;="&amp;$A143, $L$14:$L$89, "&gt;="&amp;$A144) &lt; 2, COUNTIFS($J$14:$J$89, G$106, $I$14:$I$89, "&gt; 0", $F$14:$F$89, "&lt;&gt;C", $K$14:$K$89, "&lt;="&amp;$A143, $L$14:$L$89, "&gt;="&amp;$A144), MAX(SUM(COUNTIFS($J$14:$J$89, G$106, $I$14:$I$89, "&gt; 0", $F$14:$F$89, "&lt;&gt;C", $G$14:$G$89, {"1"}, $G$14:$G$89, {"1"}, $K$14:$K$89, "&lt;="&amp;$A143, $L$14:$L$89, "&gt;="&amp;$A144)), SUM(COUNTIFS($J$14:$J$89, G$106, $I$14:$I$89, "&gt; 0", $F$14:$F$89, "&lt;&gt;C", $G$14:$G$89, {"1","5W1"}, $G$14:$G$89, {"1";"5W1"}, $K$14:$K$89, "&lt;="&amp;$A143, $L$14:$L$89, "&gt;="&amp;$A144)), SUM(COUNTIFS($J$14:$J$89, G$106, $I$14:$I$89, "&gt; 0", $F$14:$F$89, "&lt;&gt;C", $G$14:$G$89, {"1","5W2"}, $G$14:$G$89, {"1";"5W2"}, $K$14:$K$89, "&lt;="&amp;$A143, $L$14:$L$89, "&gt;="&amp;$A144)), SUM(COUNTIFS($J$14:$J$89, G$106, $I$14:$I$89, "&gt; 0", $F$14:$F$89, "&lt;&gt;C", $G$14:$G$89, {"1","5W3"}, $G$14:$G$89, {"1";"5W3"}, $K$14:$K$89, "&lt;="&amp;$A143, $L$14:$L$89, "&gt;="&amp;$A144)), SUM(COUNTIFS($J$14:$J$89, G$106, $I$14:$I$89, "&gt; 0", $F$14:$F$89, "&lt;&gt;C", $G$14:$G$89, {"1","8W1"}, $G$14:$G$89, {"1";"8W1"}, $K$14:$K$89, "&lt;="&amp;$A143, $L$14:$L$89, "&gt;="&amp;$A144)), SUM(COUNTIFS($J$14:$J$89, G$106, $I$14:$I$89, "&gt; 0", $F$14:$F$89, "&lt;&gt;C", $G$14:$G$89, {"1","8W2"}, $G$14:$G$89, {"1";"8W2"}, $K$14:$K$89, "&lt;="&amp;$A143, $L$14:$L$89, "&gt;="&amp;$A144)), SUM(COUNTIFS($J$14:$J$89, G$106, $I$14:$I$89, "&gt; 0", $F$14:$F$89, "&lt;&gt;C", $G$14:$G$89, {"8W1","5W1"}, $G$14:$G$89, {"8W1";"5W1"}, $K$14:$K$89, "&lt;="&amp;$A143, $L$14:$L$89, "&gt;="&amp;$A144)), SUM(COUNTIFS($J$14:$J$89, G$106, $I$14:$I$89, "&gt; 0", $F$14:$F$89, "&lt;&gt;C", $G$14:$G$89, {"8W1","5W2"}, $G$14:$G$89, {"8W1";"5W2"}, $K$14:$K$89, "&lt;="&amp;$A143, $L$14:$L$89, "&gt;="&amp;$A144)), SUM(COUNTIFS($J$14:$J$89, G$106, $I$14:$I$89, "&gt; 0", $F$14:$F$89, "&lt;&gt;C", $G$14:$G$89, {"8W2","5W2"}, $G$14:$G$89, {"8W2";"5W2"}, $K$14:$K$89, "&lt;="&amp;$A143, $L$14:$L$89, "&gt;="&amp;$A144)), SUM(COUNTIFS($J$14:$J$89, G$106, $I$14:$I$89, "&gt; 0", $F$14:$F$89, "&lt;&gt;C", $G$14:$G$89, {"8W2","5W3"}, $G$14:$G$89, {"8W2";"5W3"}, $K$14:$K$89, "&lt;="&amp;$A143, $L$14:$L$89, "&gt;="&amp;$A144))))</f>
        <v>1</v>
      </c>
      <c r="H143" s="54">
        <f xml:space="preserve"> IF(COUNTIFS($J$14:$J$89, H$106, $I$14:$I$89, "&gt; 0", $F$14:$F$89, "&lt;&gt;C", $K$14:$K$89, "&lt;="&amp;$A143, $L$14:$L$89, "&gt;="&amp;$A144) &lt; 2, COUNTIFS($J$14:$J$89, H$106, $I$14:$I$89, "&gt; 0", $F$14:$F$89, "&lt;&gt;C", $K$14:$K$89, "&lt;="&amp;$A143, $L$14:$L$89, "&gt;="&amp;$A144), MAX(SUM(COUNTIFS($J$14:$J$89, H$106, $I$14:$I$89, "&gt; 0", $F$14:$F$89, "&lt;&gt;C", $G$14:$G$89, {"1"}, $G$14:$G$89, {"1"}, $K$14:$K$89, "&lt;="&amp;$A143, $L$14:$L$89, "&gt;="&amp;$A144)), SUM(COUNTIFS($J$14:$J$89, H$106, $I$14:$I$89, "&gt; 0", $F$14:$F$89, "&lt;&gt;C", $G$14:$G$89, {"1","5W1"}, $G$14:$G$89, {"1";"5W1"}, $K$14:$K$89, "&lt;="&amp;$A143, $L$14:$L$89, "&gt;="&amp;$A144)), SUM(COUNTIFS($J$14:$J$89, H$106, $I$14:$I$89, "&gt; 0", $F$14:$F$89, "&lt;&gt;C", $G$14:$G$89, {"1","5W2"}, $G$14:$G$89, {"1";"5W2"}, $K$14:$K$89, "&lt;="&amp;$A143, $L$14:$L$89, "&gt;="&amp;$A144)), SUM(COUNTIFS($J$14:$J$89, H$106, $I$14:$I$89, "&gt; 0", $F$14:$F$89, "&lt;&gt;C", $G$14:$G$89, {"1","5W3"}, $G$14:$G$89, {"1";"5W3"}, $K$14:$K$89, "&lt;="&amp;$A143, $L$14:$L$89, "&gt;="&amp;$A144)), SUM(COUNTIFS($J$14:$J$89, H$106, $I$14:$I$89, "&gt; 0", $F$14:$F$89, "&lt;&gt;C", $G$14:$G$89, {"1","8W1"}, $G$14:$G$89, {"1";"8W1"}, $K$14:$K$89, "&lt;="&amp;$A143, $L$14:$L$89, "&gt;="&amp;$A144)), SUM(COUNTIFS($J$14:$J$89, H$106, $I$14:$I$89, "&gt; 0", $F$14:$F$89, "&lt;&gt;C", $G$14:$G$89, {"1","8W2"}, $G$14:$G$89, {"1";"8W2"}, $K$14:$K$89, "&lt;="&amp;$A143, $L$14:$L$89, "&gt;="&amp;$A144)), SUM(COUNTIFS($J$14:$J$89, H$106, $I$14:$I$89, "&gt; 0", $F$14:$F$89, "&lt;&gt;C", $G$14:$G$89, {"8W1","5W1"}, $G$14:$G$89, {"8W1";"5W1"}, $K$14:$K$89, "&lt;="&amp;$A143, $L$14:$L$89, "&gt;="&amp;$A144)), SUM(COUNTIFS($J$14:$J$89, H$106, $I$14:$I$89, "&gt; 0", $F$14:$F$89, "&lt;&gt;C", $G$14:$G$89, {"8W1","5W2"}, $G$14:$G$89, {"8W1";"5W2"}, $K$14:$K$89, "&lt;="&amp;$A143, $L$14:$L$89, "&gt;="&amp;$A144)), SUM(COUNTIFS($J$14:$J$89, H$106, $I$14:$I$89, "&gt; 0", $F$14:$F$89, "&lt;&gt;C", $G$14:$G$89, {"8W2","5W2"}, $G$14:$G$89, {"8W2";"5W2"}, $K$14:$K$89, "&lt;="&amp;$A143, $L$14:$L$89, "&gt;="&amp;$A144)), SUM(COUNTIFS($J$14:$J$89, H$106, $I$14:$I$89, "&gt; 0", $F$14:$F$89, "&lt;&gt;C", $G$14:$G$89, {"8W2","5W3"}, $G$14:$G$89, {"8W2";"5W3"}, $K$14:$K$89, "&lt;="&amp;$A143, $L$14:$L$89, "&gt;="&amp;$A144))))</f>
        <v>0</v>
      </c>
      <c r="P143"/>
    </row>
    <row r="144" spans="1:16" ht="15" x14ac:dyDescent="0.25">
      <c r="A144" s="152">
        <f t="shared" si="8"/>
        <v>0.6979166666666663</v>
      </c>
      <c r="B144" s="202" t="str">
        <f t="shared" si="4"/>
        <v>4:45 PM-5:00 PM</v>
      </c>
      <c r="C144" s="54">
        <f xml:space="preserve"> IF(COUNTIFS($J$14:$J$89, C$106, $I$14:$I$89, "&gt; 0", $F$14:$F$89, "&lt;&gt;C", $K$14:$K$89, "&lt;="&amp;$A144, $L$14:$L$89, "&gt;="&amp;$A145) &lt; 2, COUNTIFS($J$14:$J$89, C$106, $I$14:$I$89, "&gt; 0", $F$14:$F$89, "&lt;&gt;C", $K$14:$K$89, "&lt;="&amp;$A144, $L$14:$L$89, "&gt;="&amp;$A145), MAX(SUM(COUNTIFS($J$14:$J$89, C$106, $I$14:$I$89, "&gt; 0", $F$14:$F$89, "&lt;&gt;C", $G$14:$G$89, {"1"}, $G$14:$G$89, {"1"}, $K$14:$K$89, "&lt;="&amp;$A144, $L$14:$L$89, "&gt;="&amp;$A145)), SUM(COUNTIFS($J$14:$J$89, C$106, $I$14:$I$89, "&gt; 0", $F$14:$F$89, "&lt;&gt;C", $G$14:$G$89, {"1","5W1"}, $G$14:$G$89, {"1";"5W1"}, $K$14:$K$89, "&lt;="&amp;$A144, $L$14:$L$89, "&gt;="&amp;$A145)), SUM(COUNTIFS($J$14:$J$89, C$106, $I$14:$I$89, "&gt; 0", $F$14:$F$89, "&lt;&gt;C", $G$14:$G$89, {"1","5W2"}, $G$14:$G$89, {"1";"5W2"}, $K$14:$K$89, "&lt;="&amp;$A144, $L$14:$L$89, "&gt;="&amp;$A145)), SUM(COUNTIFS($J$14:$J$89, C$106, $I$14:$I$89, "&gt; 0", $F$14:$F$89, "&lt;&gt;C", $G$14:$G$89, {"1","5W3"}, $G$14:$G$89, {"1";"5W3"}, $K$14:$K$89, "&lt;="&amp;$A144, $L$14:$L$89, "&gt;="&amp;$A145)), SUM(COUNTIFS($J$14:$J$89, C$106, $I$14:$I$89, "&gt; 0", $F$14:$F$89, "&lt;&gt;C", $G$14:$G$89, {"1","8W1"}, $G$14:$G$89, {"1";"8W1"}, $K$14:$K$89, "&lt;="&amp;$A144, $L$14:$L$89, "&gt;="&amp;$A145)), SUM(COUNTIFS($J$14:$J$89, C$106, $I$14:$I$89, "&gt; 0", $F$14:$F$89, "&lt;&gt;C", $G$14:$G$89, {"1","8W2"}, $G$14:$G$89, {"1";"8W2"}, $K$14:$K$89, "&lt;="&amp;$A144, $L$14:$L$89, "&gt;="&amp;$A145)), SUM(COUNTIFS($J$14:$J$89, C$106, $I$14:$I$89, "&gt; 0", $F$14:$F$89, "&lt;&gt;C", $G$14:$G$89, {"8W1","5W1"}, $G$14:$G$89, {"8W1";"5W1"}, $K$14:$K$89, "&lt;="&amp;$A144, $L$14:$L$89, "&gt;="&amp;$A145)), SUM(COUNTIFS($J$14:$J$89, C$106, $I$14:$I$89, "&gt; 0", $F$14:$F$89, "&lt;&gt;C", $G$14:$G$89, {"8W1","5W2"}, $G$14:$G$89, {"8W1";"5W2"}, $K$14:$K$89, "&lt;="&amp;$A144, $L$14:$L$89, "&gt;="&amp;$A145)), SUM(COUNTIFS($J$14:$J$89, C$106, $I$14:$I$89, "&gt; 0", $F$14:$F$89, "&lt;&gt;C", $G$14:$G$89, {"8W2","5W2"}, $G$14:$G$89, {"8W2";"5W2"}, $K$14:$K$89, "&lt;="&amp;$A144, $L$14:$L$89, "&gt;="&amp;$A145)), SUM(COUNTIFS($J$14:$J$89, C$106, $I$14:$I$89, "&gt; 0", $F$14:$F$89, "&lt;&gt;C", $G$14:$G$89, {"8W2","5W3"}, $G$14:$G$89, {"8W2";"5W3"}, $K$14:$K$89, "&lt;="&amp;$A144, $L$14:$L$89, "&gt;="&amp;$A145))))</f>
        <v>0</v>
      </c>
      <c r="D144" s="54">
        <f xml:space="preserve"> IF(COUNTIFS($J$14:$J$89, D$106, $I$14:$I$89, "&gt; 0", $F$14:$F$89, "&lt;&gt;C", $K$14:$K$89, "&lt;="&amp;$A144, $L$14:$L$89, "&gt;="&amp;$A145) &lt; 2, COUNTIFS($J$14:$J$89, D$106, $I$14:$I$89, "&gt; 0", $F$14:$F$89, "&lt;&gt;C", $K$14:$K$89, "&lt;="&amp;$A144, $L$14:$L$89, "&gt;="&amp;$A145), MAX(SUM(COUNTIFS($J$14:$J$89, D$106, $I$14:$I$89, "&gt; 0", $F$14:$F$89, "&lt;&gt;C", $G$14:$G$89, {"1"}, $G$14:$G$89, {"1"}, $K$14:$K$89, "&lt;="&amp;$A144, $L$14:$L$89, "&gt;="&amp;$A145)), SUM(COUNTIFS($J$14:$J$89, D$106, $I$14:$I$89, "&gt; 0", $F$14:$F$89, "&lt;&gt;C", $G$14:$G$89, {"1","5W1"}, $G$14:$G$89, {"1";"5W1"}, $K$14:$K$89, "&lt;="&amp;$A144, $L$14:$L$89, "&gt;="&amp;$A145)), SUM(COUNTIFS($J$14:$J$89, D$106, $I$14:$I$89, "&gt; 0", $F$14:$F$89, "&lt;&gt;C", $G$14:$G$89, {"1","5W2"}, $G$14:$G$89, {"1";"5W2"}, $K$14:$K$89, "&lt;="&amp;$A144, $L$14:$L$89, "&gt;="&amp;$A145)), SUM(COUNTIFS($J$14:$J$89, D$106, $I$14:$I$89, "&gt; 0", $F$14:$F$89, "&lt;&gt;C", $G$14:$G$89, {"1","5W3"}, $G$14:$G$89, {"1";"5W3"}, $K$14:$K$89, "&lt;="&amp;$A144, $L$14:$L$89, "&gt;="&amp;$A145)), SUM(COUNTIFS($J$14:$J$89, D$106, $I$14:$I$89, "&gt; 0", $F$14:$F$89, "&lt;&gt;C", $G$14:$G$89, {"1","8W1"}, $G$14:$G$89, {"1";"8W1"}, $K$14:$K$89, "&lt;="&amp;$A144, $L$14:$L$89, "&gt;="&amp;$A145)), SUM(COUNTIFS($J$14:$J$89, D$106, $I$14:$I$89, "&gt; 0", $F$14:$F$89, "&lt;&gt;C", $G$14:$G$89, {"1","8W2"}, $G$14:$G$89, {"1";"8W2"}, $K$14:$K$89, "&lt;="&amp;$A144, $L$14:$L$89, "&gt;="&amp;$A145)), SUM(COUNTIFS($J$14:$J$89, D$106, $I$14:$I$89, "&gt; 0", $F$14:$F$89, "&lt;&gt;C", $G$14:$G$89, {"8W1","5W1"}, $G$14:$G$89, {"8W1";"5W1"}, $K$14:$K$89, "&lt;="&amp;$A144, $L$14:$L$89, "&gt;="&amp;$A145)), SUM(COUNTIFS($J$14:$J$89, D$106, $I$14:$I$89, "&gt; 0", $F$14:$F$89, "&lt;&gt;C", $G$14:$G$89, {"8W1","5W2"}, $G$14:$G$89, {"8W1";"5W2"}, $K$14:$K$89, "&lt;="&amp;$A144, $L$14:$L$89, "&gt;="&amp;$A145)), SUM(COUNTIFS($J$14:$J$89, D$106, $I$14:$I$89, "&gt; 0", $F$14:$F$89, "&lt;&gt;C", $G$14:$G$89, {"8W2","5W2"}, $G$14:$G$89, {"8W2";"5W2"}, $K$14:$K$89, "&lt;="&amp;$A144, $L$14:$L$89, "&gt;="&amp;$A145)), SUM(COUNTIFS($J$14:$J$89, D$106, $I$14:$I$89, "&gt; 0", $F$14:$F$89, "&lt;&gt;C", $G$14:$G$89, {"8W2","5W3"}, $G$14:$G$89, {"8W2";"5W3"}, $K$14:$K$89, "&lt;="&amp;$A144, $L$14:$L$89, "&gt;="&amp;$A145))))</f>
        <v>1</v>
      </c>
      <c r="E144" s="54">
        <f xml:space="preserve"> IF(COUNTIFS($J$14:$J$89, E$106, $I$14:$I$89, "&gt; 0", $F$14:$F$89, "&lt;&gt;C", $K$14:$K$89, "&lt;="&amp;$A144, $L$14:$L$89, "&gt;="&amp;$A145) &lt; 2, COUNTIFS($J$14:$J$89, E$106, $I$14:$I$89, "&gt; 0", $F$14:$F$89, "&lt;&gt;C", $K$14:$K$89, "&lt;="&amp;$A144, $L$14:$L$89, "&gt;="&amp;$A145), MAX(SUM(COUNTIFS($J$14:$J$89, E$106, $I$14:$I$89, "&gt; 0", $F$14:$F$89, "&lt;&gt;C", $G$14:$G$89, {"1"}, $G$14:$G$89, {"1"}, $K$14:$K$89, "&lt;="&amp;$A144, $L$14:$L$89, "&gt;="&amp;$A145)), SUM(COUNTIFS($J$14:$J$89, E$106, $I$14:$I$89, "&gt; 0", $F$14:$F$89, "&lt;&gt;C", $G$14:$G$89, {"1","5W1"}, $G$14:$G$89, {"1";"5W1"}, $K$14:$K$89, "&lt;="&amp;$A144, $L$14:$L$89, "&gt;="&amp;$A145)), SUM(COUNTIFS($J$14:$J$89, E$106, $I$14:$I$89, "&gt; 0", $F$14:$F$89, "&lt;&gt;C", $G$14:$G$89, {"1","5W2"}, $G$14:$G$89, {"1";"5W2"}, $K$14:$K$89, "&lt;="&amp;$A144, $L$14:$L$89, "&gt;="&amp;$A145)), SUM(COUNTIFS($J$14:$J$89, E$106, $I$14:$I$89, "&gt; 0", $F$14:$F$89, "&lt;&gt;C", $G$14:$G$89, {"1","5W3"}, $G$14:$G$89, {"1";"5W3"}, $K$14:$K$89, "&lt;="&amp;$A144, $L$14:$L$89, "&gt;="&amp;$A145)), SUM(COUNTIFS($J$14:$J$89, E$106, $I$14:$I$89, "&gt; 0", $F$14:$F$89, "&lt;&gt;C", $G$14:$G$89, {"1","8W1"}, $G$14:$G$89, {"1";"8W1"}, $K$14:$K$89, "&lt;="&amp;$A144, $L$14:$L$89, "&gt;="&amp;$A145)), SUM(COUNTIFS($J$14:$J$89, E$106, $I$14:$I$89, "&gt; 0", $F$14:$F$89, "&lt;&gt;C", $G$14:$G$89, {"1","8W2"}, $G$14:$G$89, {"1";"8W2"}, $K$14:$K$89, "&lt;="&amp;$A144, $L$14:$L$89, "&gt;="&amp;$A145)), SUM(COUNTIFS($J$14:$J$89, E$106, $I$14:$I$89, "&gt; 0", $F$14:$F$89, "&lt;&gt;C", $G$14:$G$89, {"8W1","5W1"}, $G$14:$G$89, {"8W1";"5W1"}, $K$14:$K$89, "&lt;="&amp;$A144, $L$14:$L$89, "&gt;="&amp;$A145)), SUM(COUNTIFS($J$14:$J$89, E$106, $I$14:$I$89, "&gt; 0", $F$14:$F$89, "&lt;&gt;C", $G$14:$G$89, {"8W1","5W2"}, $G$14:$G$89, {"8W1";"5W2"}, $K$14:$K$89, "&lt;="&amp;$A144, $L$14:$L$89, "&gt;="&amp;$A145)), SUM(COUNTIFS($J$14:$J$89, E$106, $I$14:$I$89, "&gt; 0", $F$14:$F$89, "&lt;&gt;C", $G$14:$G$89, {"8W2","5W2"}, $G$14:$G$89, {"8W2";"5W2"}, $K$14:$K$89, "&lt;="&amp;$A144, $L$14:$L$89, "&gt;="&amp;$A145)), SUM(COUNTIFS($J$14:$J$89, E$106, $I$14:$I$89, "&gt; 0", $F$14:$F$89, "&lt;&gt;C", $G$14:$G$89, {"8W2","5W3"}, $G$14:$G$89, {"8W2";"5W3"}, $K$14:$K$89, "&lt;="&amp;$A144, $L$14:$L$89, "&gt;="&amp;$A145))))</f>
        <v>1</v>
      </c>
      <c r="F144" s="54">
        <f xml:space="preserve"> IF(COUNTIFS($J$14:$J$89, F$106, $I$14:$I$89, "&gt; 0", $F$14:$F$89, "&lt;&gt;C", $K$14:$K$89, "&lt;="&amp;$A144, $L$14:$L$89, "&gt;="&amp;$A145) &lt; 2, COUNTIFS($J$14:$J$89, F$106, $I$14:$I$89, "&gt; 0", $F$14:$F$89, "&lt;&gt;C", $K$14:$K$89, "&lt;="&amp;$A144, $L$14:$L$89, "&gt;="&amp;$A145), MAX(SUM(COUNTIFS($J$14:$J$89, F$106, $I$14:$I$89, "&gt; 0", $F$14:$F$89, "&lt;&gt;C", $G$14:$G$89, {"1"}, $G$14:$G$89, {"1"}, $K$14:$K$89, "&lt;="&amp;$A144, $L$14:$L$89, "&gt;="&amp;$A145)), SUM(COUNTIFS($J$14:$J$89, F$106, $I$14:$I$89, "&gt; 0", $F$14:$F$89, "&lt;&gt;C", $G$14:$G$89, {"1","5W1"}, $G$14:$G$89, {"1";"5W1"}, $K$14:$K$89, "&lt;="&amp;$A144, $L$14:$L$89, "&gt;="&amp;$A145)), SUM(COUNTIFS($J$14:$J$89, F$106, $I$14:$I$89, "&gt; 0", $F$14:$F$89, "&lt;&gt;C", $G$14:$G$89, {"1","5W2"}, $G$14:$G$89, {"1";"5W2"}, $K$14:$K$89, "&lt;="&amp;$A144, $L$14:$L$89, "&gt;="&amp;$A145)), SUM(COUNTIFS($J$14:$J$89, F$106, $I$14:$I$89, "&gt; 0", $F$14:$F$89, "&lt;&gt;C", $G$14:$G$89, {"1","5W3"}, $G$14:$G$89, {"1";"5W3"}, $K$14:$K$89, "&lt;="&amp;$A144, $L$14:$L$89, "&gt;="&amp;$A145)), SUM(COUNTIFS($J$14:$J$89, F$106, $I$14:$I$89, "&gt; 0", $F$14:$F$89, "&lt;&gt;C", $G$14:$G$89, {"1","8W1"}, $G$14:$G$89, {"1";"8W1"}, $K$14:$K$89, "&lt;="&amp;$A144, $L$14:$L$89, "&gt;="&amp;$A145)), SUM(COUNTIFS($J$14:$J$89, F$106, $I$14:$I$89, "&gt; 0", $F$14:$F$89, "&lt;&gt;C", $G$14:$G$89, {"1","8W2"}, $G$14:$G$89, {"1";"8W2"}, $K$14:$K$89, "&lt;="&amp;$A144, $L$14:$L$89, "&gt;="&amp;$A145)), SUM(COUNTIFS($J$14:$J$89, F$106, $I$14:$I$89, "&gt; 0", $F$14:$F$89, "&lt;&gt;C", $G$14:$G$89, {"8W1","5W1"}, $G$14:$G$89, {"8W1";"5W1"}, $K$14:$K$89, "&lt;="&amp;$A144, $L$14:$L$89, "&gt;="&amp;$A145)), SUM(COUNTIFS($J$14:$J$89, F$106, $I$14:$I$89, "&gt; 0", $F$14:$F$89, "&lt;&gt;C", $G$14:$G$89, {"8W1","5W2"}, $G$14:$G$89, {"8W1";"5W2"}, $K$14:$K$89, "&lt;="&amp;$A144, $L$14:$L$89, "&gt;="&amp;$A145)), SUM(COUNTIFS($J$14:$J$89, F$106, $I$14:$I$89, "&gt; 0", $F$14:$F$89, "&lt;&gt;C", $G$14:$G$89, {"8W2","5W2"}, $G$14:$G$89, {"8W2";"5W2"}, $K$14:$K$89, "&lt;="&amp;$A144, $L$14:$L$89, "&gt;="&amp;$A145)), SUM(COUNTIFS($J$14:$J$89, F$106, $I$14:$I$89, "&gt; 0", $F$14:$F$89, "&lt;&gt;C", $G$14:$G$89, {"8W2","5W3"}, $G$14:$G$89, {"8W2";"5W3"}, $K$14:$K$89, "&lt;="&amp;$A144, $L$14:$L$89, "&gt;="&amp;$A145))))</f>
        <v>0</v>
      </c>
      <c r="G144" s="54">
        <f xml:space="preserve"> IF(COUNTIFS($J$14:$J$89, G$106, $I$14:$I$89, "&gt; 0", $F$14:$F$89, "&lt;&gt;C", $K$14:$K$89, "&lt;="&amp;$A144, $L$14:$L$89, "&gt;="&amp;$A145) &lt; 2, COUNTIFS($J$14:$J$89, G$106, $I$14:$I$89, "&gt; 0", $F$14:$F$89, "&lt;&gt;C", $K$14:$K$89, "&lt;="&amp;$A144, $L$14:$L$89, "&gt;="&amp;$A145), MAX(SUM(COUNTIFS($J$14:$J$89, G$106, $I$14:$I$89, "&gt; 0", $F$14:$F$89, "&lt;&gt;C", $G$14:$G$89, {"1"}, $G$14:$G$89, {"1"}, $K$14:$K$89, "&lt;="&amp;$A144, $L$14:$L$89, "&gt;="&amp;$A145)), SUM(COUNTIFS($J$14:$J$89, G$106, $I$14:$I$89, "&gt; 0", $F$14:$F$89, "&lt;&gt;C", $G$14:$G$89, {"1","5W1"}, $G$14:$G$89, {"1";"5W1"}, $K$14:$K$89, "&lt;="&amp;$A144, $L$14:$L$89, "&gt;="&amp;$A145)), SUM(COUNTIFS($J$14:$J$89, G$106, $I$14:$I$89, "&gt; 0", $F$14:$F$89, "&lt;&gt;C", $G$14:$G$89, {"1","5W2"}, $G$14:$G$89, {"1";"5W2"}, $K$14:$K$89, "&lt;="&amp;$A144, $L$14:$L$89, "&gt;="&amp;$A145)), SUM(COUNTIFS($J$14:$J$89, G$106, $I$14:$I$89, "&gt; 0", $F$14:$F$89, "&lt;&gt;C", $G$14:$G$89, {"1","5W3"}, $G$14:$G$89, {"1";"5W3"}, $K$14:$K$89, "&lt;="&amp;$A144, $L$14:$L$89, "&gt;="&amp;$A145)), SUM(COUNTIFS($J$14:$J$89, G$106, $I$14:$I$89, "&gt; 0", $F$14:$F$89, "&lt;&gt;C", $G$14:$G$89, {"1","8W1"}, $G$14:$G$89, {"1";"8W1"}, $K$14:$K$89, "&lt;="&amp;$A144, $L$14:$L$89, "&gt;="&amp;$A145)), SUM(COUNTIFS($J$14:$J$89, G$106, $I$14:$I$89, "&gt; 0", $F$14:$F$89, "&lt;&gt;C", $G$14:$G$89, {"1","8W2"}, $G$14:$G$89, {"1";"8W2"}, $K$14:$K$89, "&lt;="&amp;$A144, $L$14:$L$89, "&gt;="&amp;$A145)), SUM(COUNTIFS($J$14:$J$89, G$106, $I$14:$I$89, "&gt; 0", $F$14:$F$89, "&lt;&gt;C", $G$14:$G$89, {"8W1","5W1"}, $G$14:$G$89, {"8W1";"5W1"}, $K$14:$K$89, "&lt;="&amp;$A144, $L$14:$L$89, "&gt;="&amp;$A145)), SUM(COUNTIFS($J$14:$J$89, G$106, $I$14:$I$89, "&gt; 0", $F$14:$F$89, "&lt;&gt;C", $G$14:$G$89, {"8W1","5W2"}, $G$14:$G$89, {"8W1";"5W2"}, $K$14:$K$89, "&lt;="&amp;$A144, $L$14:$L$89, "&gt;="&amp;$A145)), SUM(COUNTIFS($J$14:$J$89, G$106, $I$14:$I$89, "&gt; 0", $F$14:$F$89, "&lt;&gt;C", $G$14:$G$89, {"8W2","5W2"}, $G$14:$G$89, {"8W2";"5W2"}, $K$14:$K$89, "&lt;="&amp;$A144, $L$14:$L$89, "&gt;="&amp;$A145)), SUM(COUNTIFS($J$14:$J$89, G$106, $I$14:$I$89, "&gt; 0", $F$14:$F$89, "&lt;&gt;C", $G$14:$G$89, {"8W2","5W3"}, $G$14:$G$89, {"8W2";"5W3"}, $K$14:$K$89, "&lt;="&amp;$A144, $L$14:$L$89, "&gt;="&amp;$A145))))</f>
        <v>1</v>
      </c>
      <c r="H144" s="54">
        <f xml:space="preserve"> IF(COUNTIFS($J$14:$J$89, H$106, $I$14:$I$89, "&gt; 0", $F$14:$F$89, "&lt;&gt;C", $K$14:$K$89, "&lt;="&amp;$A144, $L$14:$L$89, "&gt;="&amp;$A145) &lt; 2, COUNTIFS($J$14:$J$89, H$106, $I$14:$I$89, "&gt; 0", $F$14:$F$89, "&lt;&gt;C", $K$14:$K$89, "&lt;="&amp;$A144, $L$14:$L$89, "&gt;="&amp;$A145), MAX(SUM(COUNTIFS($J$14:$J$89, H$106, $I$14:$I$89, "&gt; 0", $F$14:$F$89, "&lt;&gt;C", $G$14:$G$89, {"1"}, $G$14:$G$89, {"1"}, $K$14:$K$89, "&lt;="&amp;$A144, $L$14:$L$89, "&gt;="&amp;$A145)), SUM(COUNTIFS($J$14:$J$89, H$106, $I$14:$I$89, "&gt; 0", $F$14:$F$89, "&lt;&gt;C", $G$14:$G$89, {"1","5W1"}, $G$14:$G$89, {"1";"5W1"}, $K$14:$K$89, "&lt;="&amp;$A144, $L$14:$L$89, "&gt;="&amp;$A145)), SUM(COUNTIFS($J$14:$J$89, H$106, $I$14:$I$89, "&gt; 0", $F$14:$F$89, "&lt;&gt;C", $G$14:$G$89, {"1","5W2"}, $G$14:$G$89, {"1";"5W2"}, $K$14:$K$89, "&lt;="&amp;$A144, $L$14:$L$89, "&gt;="&amp;$A145)), SUM(COUNTIFS($J$14:$J$89, H$106, $I$14:$I$89, "&gt; 0", $F$14:$F$89, "&lt;&gt;C", $G$14:$G$89, {"1","5W3"}, $G$14:$G$89, {"1";"5W3"}, $K$14:$K$89, "&lt;="&amp;$A144, $L$14:$L$89, "&gt;="&amp;$A145)), SUM(COUNTIFS($J$14:$J$89, H$106, $I$14:$I$89, "&gt; 0", $F$14:$F$89, "&lt;&gt;C", $G$14:$G$89, {"1","8W1"}, $G$14:$G$89, {"1";"8W1"}, $K$14:$K$89, "&lt;="&amp;$A144, $L$14:$L$89, "&gt;="&amp;$A145)), SUM(COUNTIFS($J$14:$J$89, H$106, $I$14:$I$89, "&gt; 0", $F$14:$F$89, "&lt;&gt;C", $G$14:$G$89, {"1","8W2"}, $G$14:$G$89, {"1";"8W2"}, $K$14:$K$89, "&lt;="&amp;$A144, $L$14:$L$89, "&gt;="&amp;$A145)), SUM(COUNTIFS($J$14:$J$89, H$106, $I$14:$I$89, "&gt; 0", $F$14:$F$89, "&lt;&gt;C", $G$14:$G$89, {"8W1","5W1"}, $G$14:$G$89, {"8W1";"5W1"}, $K$14:$K$89, "&lt;="&amp;$A144, $L$14:$L$89, "&gt;="&amp;$A145)), SUM(COUNTIFS($J$14:$J$89, H$106, $I$14:$I$89, "&gt; 0", $F$14:$F$89, "&lt;&gt;C", $G$14:$G$89, {"8W1","5W2"}, $G$14:$G$89, {"8W1";"5W2"}, $K$14:$K$89, "&lt;="&amp;$A144, $L$14:$L$89, "&gt;="&amp;$A145)), SUM(COUNTIFS($J$14:$J$89, H$106, $I$14:$I$89, "&gt; 0", $F$14:$F$89, "&lt;&gt;C", $G$14:$G$89, {"8W2","5W2"}, $G$14:$G$89, {"8W2";"5W2"}, $K$14:$K$89, "&lt;="&amp;$A144, $L$14:$L$89, "&gt;="&amp;$A145)), SUM(COUNTIFS($J$14:$J$89, H$106, $I$14:$I$89, "&gt; 0", $F$14:$F$89, "&lt;&gt;C", $G$14:$G$89, {"8W2","5W3"}, $G$14:$G$89, {"8W2";"5W3"}, $K$14:$K$89, "&lt;="&amp;$A144, $L$14:$L$89, "&gt;="&amp;$A145))))</f>
        <v>0</v>
      </c>
      <c r="P144"/>
    </row>
    <row r="145" spans="1:16" ht="15" x14ac:dyDescent="0.25">
      <c r="A145" s="152">
        <f t="shared" si="8"/>
        <v>0.70833333333333293</v>
      </c>
      <c r="B145" s="202" t="str">
        <f t="shared" si="4"/>
        <v>5:00 PM-5:15 PM</v>
      </c>
      <c r="C145" s="54">
        <f xml:space="preserve"> IF(COUNTIFS($J$14:$J$89, C$106, $I$14:$I$89, "&gt; 0", $F$14:$F$89, "&lt;&gt;C", $K$14:$K$89, "&lt;="&amp;$A145, $L$14:$L$89, "&gt;="&amp;$A146) &lt; 2, COUNTIFS($J$14:$J$89, C$106, $I$14:$I$89, "&gt; 0", $F$14:$F$89, "&lt;&gt;C", $K$14:$K$89, "&lt;="&amp;$A145, $L$14:$L$89, "&gt;="&amp;$A146), MAX(SUM(COUNTIFS($J$14:$J$89, C$106, $I$14:$I$89, "&gt; 0", $F$14:$F$89, "&lt;&gt;C", $G$14:$G$89, {"1"}, $G$14:$G$89, {"1"}, $K$14:$K$89, "&lt;="&amp;$A145, $L$14:$L$89, "&gt;="&amp;$A146)), SUM(COUNTIFS($J$14:$J$89, C$106, $I$14:$I$89, "&gt; 0", $F$14:$F$89, "&lt;&gt;C", $G$14:$G$89, {"1","5W1"}, $G$14:$G$89, {"1";"5W1"}, $K$14:$K$89, "&lt;="&amp;$A145, $L$14:$L$89, "&gt;="&amp;$A146)), SUM(COUNTIFS($J$14:$J$89, C$106, $I$14:$I$89, "&gt; 0", $F$14:$F$89, "&lt;&gt;C", $G$14:$G$89, {"1","5W2"}, $G$14:$G$89, {"1";"5W2"}, $K$14:$K$89, "&lt;="&amp;$A145, $L$14:$L$89, "&gt;="&amp;$A146)), SUM(COUNTIFS($J$14:$J$89, C$106, $I$14:$I$89, "&gt; 0", $F$14:$F$89, "&lt;&gt;C", $G$14:$G$89, {"1","5W3"}, $G$14:$G$89, {"1";"5W3"}, $K$14:$K$89, "&lt;="&amp;$A145, $L$14:$L$89, "&gt;="&amp;$A146)), SUM(COUNTIFS($J$14:$J$89, C$106, $I$14:$I$89, "&gt; 0", $F$14:$F$89, "&lt;&gt;C", $G$14:$G$89, {"1","8W1"}, $G$14:$G$89, {"1";"8W1"}, $K$14:$K$89, "&lt;="&amp;$A145, $L$14:$L$89, "&gt;="&amp;$A146)), SUM(COUNTIFS($J$14:$J$89, C$106, $I$14:$I$89, "&gt; 0", $F$14:$F$89, "&lt;&gt;C", $G$14:$G$89, {"1","8W2"}, $G$14:$G$89, {"1";"8W2"}, $K$14:$K$89, "&lt;="&amp;$A145, $L$14:$L$89, "&gt;="&amp;$A146)), SUM(COUNTIFS($J$14:$J$89, C$106, $I$14:$I$89, "&gt; 0", $F$14:$F$89, "&lt;&gt;C", $G$14:$G$89, {"8W1","5W1"}, $G$14:$G$89, {"8W1";"5W1"}, $K$14:$K$89, "&lt;="&amp;$A145, $L$14:$L$89, "&gt;="&amp;$A146)), SUM(COUNTIFS($J$14:$J$89, C$106, $I$14:$I$89, "&gt; 0", $F$14:$F$89, "&lt;&gt;C", $G$14:$G$89, {"8W1","5W2"}, $G$14:$G$89, {"8W1";"5W2"}, $K$14:$K$89, "&lt;="&amp;$A145, $L$14:$L$89, "&gt;="&amp;$A146)), SUM(COUNTIFS($J$14:$J$89, C$106, $I$14:$I$89, "&gt; 0", $F$14:$F$89, "&lt;&gt;C", $G$14:$G$89, {"8W2","5W2"}, $G$14:$G$89, {"8W2";"5W2"}, $K$14:$K$89, "&lt;="&amp;$A145, $L$14:$L$89, "&gt;="&amp;$A146)), SUM(COUNTIFS($J$14:$J$89, C$106, $I$14:$I$89, "&gt; 0", $F$14:$F$89, "&lt;&gt;C", $G$14:$G$89, {"8W2","5W3"}, $G$14:$G$89, {"8W2";"5W3"}, $K$14:$K$89, "&lt;="&amp;$A145, $L$14:$L$89, "&gt;="&amp;$A146))))</f>
        <v>0</v>
      </c>
      <c r="D145" s="54">
        <f xml:space="preserve"> IF(COUNTIFS($J$14:$J$89, D$106, $I$14:$I$89, "&gt; 0", $F$14:$F$89, "&lt;&gt;C", $K$14:$K$89, "&lt;="&amp;$A145, $L$14:$L$89, "&gt;="&amp;$A146) &lt; 2, COUNTIFS($J$14:$J$89, D$106, $I$14:$I$89, "&gt; 0", $F$14:$F$89, "&lt;&gt;C", $K$14:$K$89, "&lt;="&amp;$A145, $L$14:$L$89, "&gt;="&amp;$A146), MAX(SUM(COUNTIFS($J$14:$J$89, D$106, $I$14:$I$89, "&gt; 0", $F$14:$F$89, "&lt;&gt;C", $G$14:$G$89, {"1"}, $G$14:$G$89, {"1"}, $K$14:$K$89, "&lt;="&amp;$A145, $L$14:$L$89, "&gt;="&amp;$A146)), SUM(COUNTIFS($J$14:$J$89, D$106, $I$14:$I$89, "&gt; 0", $F$14:$F$89, "&lt;&gt;C", $G$14:$G$89, {"1","5W1"}, $G$14:$G$89, {"1";"5W1"}, $K$14:$K$89, "&lt;="&amp;$A145, $L$14:$L$89, "&gt;="&amp;$A146)), SUM(COUNTIFS($J$14:$J$89, D$106, $I$14:$I$89, "&gt; 0", $F$14:$F$89, "&lt;&gt;C", $G$14:$G$89, {"1","5W2"}, $G$14:$G$89, {"1";"5W2"}, $K$14:$K$89, "&lt;="&amp;$A145, $L$14:$L$89, "&gt;="&amp;$A146)), SUM(COUNTIFS($J$14:$J$89, D$106, $I$14:$I$89, "&gt; 0", $F$14:$F$89, "&lt;&gt;C", $G$14:$G$89, {"1","5W3"}, $G$14:$G$89, {"1";"5W3"}, $K$14:$K$89, "&lt;="&amp;$A145, $L$14:$L$89, "&gt;="&amp;$A146)), SUM(COUNTIFS($J$14:$J$89, D$106, $I$14:$I$89, "&gt; 0", $F$14:$F$89, "&lt;&gt;C", $G$14:$G$89, {"1","8W1"}, $G$14:$G$89, {"1";"8W1"}, $K$14:$K$89, "&lt;="&amp;$A145, $L$14:$L$89, "&gt;="&amp;$A146)), SUM(COUNTIFS($J$14:$J$89, D$106, $I$14:$I$89, "&gt; 0", $F$14:$F$89, "&lt;&gt;C", $G$14:$G$89, {"1","8W2"}, $G$14:$G$89, {"1";"8W2"}, $K$14:$K$89, "&lt;="&amp;$A145, $L$14:$L$89, "&gt;="&amp;$A146)), SUM(COUNTIFS($J$14:$J$89, D$106, $I$14:$I$89, "&gt; 0", $F$14:$F$89, "&lt;&gt;C", $G$14:$G$89, {"8W1","5W1"}, $G$14:$G$89, {"8W1";"5W1"}, $K$14:$K$89, "&lt;="&amp;$A145, $L$14:$L$89, "&gt;="&amp;$A146)), SUM(COUNTIFS($J$14:$J$89, D$106, $I$14:$I$89, "&gt; 0", $F$14:$F$89, "&lt;&gt;C", $G$14:$G$89, {"8W1","5W2"}, $G$14:$G$89, {"8W1";"5W2"}, $K$14:$K$89, "&lt;="&amp;$A145, $L$14:$L$89, "&gt;="&amp;$A146)), SUM(COUNTIFS($J$14:$J$89, D$106, $I$14:$I$89, "&gt; 0", $F$14:$F$89, "&lt;&gt;C", $G$14:$G$89, {"8W2","5W2"}, $G$14:$G$89, {"8W2";"5W2"}, $K$14:$K$89, "&lt;="&amp;$A145, $L$14:$L$89, "&gt;="&amp;$A146)), SUM(COUNTIFS($J$14:$J$89, D$106, $I$14:$I$89, "&gt; 0", $F$14:$F$89, "&lt;&gt;C", $G$14:$G$89, {"8W2","5W3"}, $G$14:$G$89, {"8W2";"5W3"}, $K$14:$K$89, "&lt;="&amp;$A145, $L$14:$L$89, "&gt;="&amp;$A146))))</f>
        <v>1</v>
      </c>
      <c r="E145" s="54">
        <f xml:space="preserve"> IF(COUNTIFS($J$14:$J$89, E$106, $I$14:$I$89, "&gt; 0", $F$14:$F$89, "&lt;&gt;C", $K$14:$K$89, "&lt;="&amp;$A145, $L$14:$L$89, "&gt;="&amp;$A146) &lt; 2, COUNTIFS($J$14:$J$89, E$106, $I$14:$I$89, "&gt; 0", $F$14:$F$89, "&lt;&gt;C", $K$14:$K$89, "&lt;="&amp;$A145, $L$14:$L$89, "&gt;="&amp;$A146), MAX(SUM(COUNTIFS($J$14:$J$89, E$106, $I$14:$I$89, "&gt; 0", $F$14:$F$89, "&lt;&gt;C", $G$14:$G$89, {"1"}, $G$14:$G$89, {"1"}, $K$14:$K$89, "&lt;="&amp;$A145, $L$14:$L$89, "&gt;="&amp;$A146)), SUM(COUNTIFS($J$14:$J$89, E$106, $I$14:$I$89, "&gt; 0", $F$14:$F$89, "&lt;&gt;C", $G$14:$G$89, {"1","5W1"}, $G$14:$G$89, {"1";"5W1"}, $K$14:$K$89, "&lt;="&amp;$A145, $L$14:$L$89, "&gt;="&amp;$A146)), SUM(COUNTIFS($J$14:$J$89, E$106, $I$14:$I$89, "&gt; 0", $F$14:$F$89, "&lt;&gt;C", $G$14:$G$89, {"1","5W2"}, $G$14:$G$89, {"1";"5W2"}, $K$14:$K$89, "&lt;="&amp;$A145, $L$14:$L$89, "&gt;="&amp;$A146)), SUM(COUNTIFS($J$14:$J$89, E$106, $I$14:$I$89, "&gt; 0", $F$14:$F$89, "&lt;&gt;C", $G$14:$G$89, {"1","5W3"}, $G$14:$G$89, {"1";"5W3"}, $K$14:$K$89, "&lt;="&amp;$A145, $L$14:$L$89, "&gt;="&amp;$A146)), SUM(COUNTIFS($J$14:$J$89, E$106, $I$14:$I$89, "&gt; 0", $F$14:$F$89, "&lt;&gt;C", $G$14:$G$89, {"1","8W1"}, $G$14:$G$89, {"1";"8W1"}, $K$14:$K$89, "&lt;="&amp;$A145, $L$14:$L$89, "&gt;="&amp;$A146)), SUM(COUNTIFS($J$14:$J$89, E$106, $I$14:$I$89, "&gt; 0", $F$14:$F$89, "&lt;&gt;C", $G$14:$G$89, {"1","8W2"}, $G$14:$G$89, {"1";"8W2"}, $K$14:$K$89, "&lt;="&amp;$A145, $L$14:$L$89, "&gt;="&amp;$A146)), SUM(COUNTIFS($J$14:$J$89, E$106, $I$14:$I$89, "&gt; 0", $F$14:$F$89, "&lt;&gt;C", $G$14:$G$89, {"8W1","5W1"}, $G$14:$G$89, {"8W1";"5W1"}, $K$14:$K$89, "&lt;="&amp;$A145, $L$14:$L$89, "&gt;="&amp;$A146)), SUM(COUNTIFS($J$14:$J$89, E$106, $I$14:$I$89, "&gt; 0", $F$14:$F$89, "&lt;&gt;C", $G$14:$G$89, {"8W1","5W2"}, $G$14:$G$89, {"8W1";"5W2"}, $K$14:$K$89, "&lt;="&amp;$A145, $L$14:$L$89, "&gt;="&amp;$A146)), SUM(COUNTIFS($J$14:$J$89, E$106, $I$14:$I$89, "&gt; 0", $F$14:$F$89, "&lt;&gt;C", $G$14:$G$89, {"8W2","5W2"}, $G$14:$G$89, {"8W2";"5W2"}, $K$14:$K$89, "&lt;="&amp;$A145, $L$14:$L$89, "&gt;="&amp;$A146)), SUM(COUNTIFS($J$14:$J$89, E$106, $I$14:$I$89, "&gt; 0", $F$14:$F$89, "&lt;&gt;C", $G$14:$G$89, {"8W2","5W3"}, $G$14:$G$89, {"8W2";"5W3"}, $K$14:$K$89, "&lt;="&amp;$A145, $L$14:$L$89, "&gt;="&amp;$A146))))</f>
        <v>1</v>
      </c>
      <c r="F145" s="54">
        <f xml:space="preserve"> IF(COUNTIFS($J$14:$J$89, F$106, $I$14:$I$89, "&gt; 0", $F$14:$F$89, "&lt;&gt;C", $K$14:$K$89, "&lt;="&amp;$A145, $L$14:$L$89, "&gt;="&amp;$A146) &lt; 2, COUNTIFS($J$14:$J$89, F$106, $I$14:$I$89, "&gt; 0", $F$14:$F$89, "&lt;&gt;C", $K$14:$K$89, "&lt;="&amp;$A145, $L$14:$L$89, "&gt;="&amp;$A146), MAX(SUM(COUNTIFS($J$14:$J$89, F$106, $I$14:$I$89, "&gt; 0", $F$14:$F$89, "&lt;&gt;C", $G$14:$G$89, {"1"}, $G$14:$G$89, {"1"}, $K$14:$K$89, "&lt;="&amp;$A145, $L$14:$L$89, "&gt;="&amp;$A146)), SUM(COUNTIFS($J$14:$J$89, F$106, $I$14:$I$89, "&gt; 0", $F$14:$F$89, "&lt;&gt;C", $G$14:$G$89, {"1","5W1"}, $G$14:$G$89, {"1";"5W1"}, $K$14:$K$89, "&lt;="&amp;$A145, $L$14:$L$89, "&gt;="&amp;$A146)), SUM(COUNTIFS($J$14:$J$89, F$106, $I$14:$I$89, "&gt; 0", $F$14:$F$89, "&lt;&gt;C", $G$14:$G$89, {"1","5W2"}, $G$14:$G$89, {"1";"5W2"}, $K$14:$K$89, "&lt;="&amp;$A145, $L$14:$L$89, "&gt;="&amp;$A146)), SUM(COUNTIFS($J$14:$J$89, F$106, $I$14:$I$89, "&gt; 0", $F$14:$F$89, "&lt;&gt;C", $G$14:$G$89, {"1","5W3"}, $G$14:$G$89, {"1";"5W3"}, $K$14:$K$89, "&lt;="&amp;$A145, $L$14:$L$89, "&gt;="&amp;$A146)), SUM(COUNTIFS($J$14:$J$89, F$106, $I$14:$I$89, "&gt; 0", $F$14:$F$89, "&lt;&gt;C", $G$14:$G$89, {"1","8W1"}, $G$14:$G$89, {"1";"8W1"}, $K$14:$K$89, "&lt;="&amp;$A145, $L$14:$L$89, "&gt;="&amp;$A146)), SUM(COUNTIFS($J$14:$J$89, F$106, $I$14:$I$89, "&gt; 0", $F$14:$F$89, "&lt;&gt;C", $G$14:$G$89, {"1","8W2"}, $G$14:$G$89, {"1";"8W2"}, $K$14:$K$89, "&lt;="&amp;$A145, $L$14:$L$89, "&gt;="&amp;$A146)), SUM(COUNTIFS($J$14:$J$89, F$106, $I$14:$I$89, "&gt; 0", $F$14:$F$89, "&lt;&gt;C", $G$14:$G$89, {"8W1","5W1"}, $G$14:$G$89, {"8W1";"5W1"}, $K$14:$K$89, "&lt;="&amp;$A145, $L$14:$L$89, "&gt;="&amp;$A146)), SUM(COUNTIFS($J$14:$J$89, F$106, $I$14:$I$89, "&gt; 0", $F$14:$F$89, "&lt;&gt;C", $G$14:$G$89, {"8W1","5W2"}, $G$14:$G$89, {"8W1";"5W2"}, $K$14:$K$89, "&lt;="&amp;$A145, $L$14:$L$89, "&gt;="&amp;$A146)), SUM(COUNTIFS($J$14:$J$89, F$106, $I$14:$I$89, "&gt; 0", $F$14:$F$89, "&lt;&gt;C", $G$14:$G$89, {"8W2","5W2"}, $G$14:$G$89, {"8W2";"5W2"}, $K$14:$K$89, "&lt;="&amp;$A145, $L$14:$L$89, "&gt;="&amp;$A146)), SUM(COUNTIFS($J$14:$J$89, F$106, $I$14:$I$89, "&gt; 0", $F$14:$F$89, "&lt;&gt;C", $G$14:$G$89, {"8W2","5W3"}, $G$14:$G$89, {"8W2";"5W3"}, $K$14:$K$89, "&lt;="&amp;$A145, $L$14:$L$89, "&gt;="&amp;$A146))))</f>
        <v>0</v>
      </c>
      <c r="G145" s="54">
        <f xml:space="preserve"> IF(COUNTIFS($J$14:$J$89, G$106, $I$14:$I$89, "&gt; 0", $F$14:$F$89, "&lt;&gt;C", $K$14:$K$89, "&lt;="&amp;$A145, $L$14:$L$89, "&gt;="&amp;$A146) &lt; 2, COUNTIFS($J$14:$J$89, G$106, $I$14:$I$89, "&gt; 0", $F$14:$F$89, "&lt;&gt;C", $K$14:$K$89, "&lt;="&amp;$A145, $L$14:$L$89, "&gt;="&amp;$A146), MAX(SUM(COUNTIFS($J$14:$J$89, G$106, $I$14:$I$89, "&gt; 0", $F$14:$F$89, "&lt;&gt;C", $G$14:$G$89, {"1"}, $G$14:$G$89, {"1"}, $K$14:$K$89, "&lt;="&amp;$A145, $L$14:$L$89, "&gt;="&amp;$A146)), SUM(COUNTIFS($J$14:$J$89, G$106, $I$14:$I$89, "&gt; 0", $F$14:$F$89, "&lt;&gt;C", $G$14:$G$89, {"1","5W1"}, $G$14:$G$89, {"1";"5W1"}, $K$14:$K$89, "&lt;="&amp;$A145, $L$14:$L$89, "&gt;="&amp;$A146)), SUM(COUNTIFS($J$14:$J$89, G$106, $I$14:$I$89, "&gt; 0", $F$14:$F$89, "&lt;&gt;C", $G$14:$G$89, {"1","5W2"}, $G$14:$G$89, {"1";"5W2"}, $K$14:$K$89, "&lt;="&amp;$A145, $L$14:$L$89, "&gt;="&amp;$A146)), SUM(COUNTIFS($J$14:$J$89, G$106, $I$14:$I$89, "&gt; 0", $F$14:$F$89, "&lt;&gt;C", $G$14:$G$89, {"1","5W3"}, $G$14:$G$89, {"1";"5W3"}, $K$14:$K$89, "&lt;="&amp;$A145, $L$14:$L$89, "&gt;="&amp;$A146)), SUM(COUNTIFS($J$14:$J$89, G$106, $I$14:$I$89, "&gt; 0", $F$14:$F$89, "&lt;&gt;C", $G$14:$G$89, {"1","8W1"}, $G$14:$G$89, {"1";"8W1"}, $K$14:$K$89, "&lt;="&amp;$A145, $L$14:$L$89, "&gt;="&amp;$A146)), SUM(COUNTIFS($J$14:$J$89, G$106, $I$14:$I$89, "&gt; 0", $F$14:$F$89, "&lt;&gt;C", $G$14:$G$89, {"1","8W2"}, $G$14:$G$89, {"1";"8W2"}, $K$14:$K$89, "&lt;="&amp;$A145, $L$14:$L$89, "&gt;="&amp;$A146)), SUM(COUNTIFS($J$14:$J$89, G$106, $I$14:$I$89, "&gt; 0", $F$14:$F$89, "&lt;&gt;C", $G$14:$G$89, {"8W1","5W1"}, $G$14:$G$89, {"8W1";"5W1"}, $K$14:$K$89, "&lt;="&amp;$A145, $L$14:$L$89, "&gt;="&amp;$A146)), SUM(COUNTIFS($J$14:$J$89, G$106, $I$14:$I$89, "&gt; 0", $F$14:$F$89, "&lt;&gt;C", $G$14:$G$89, {"8W1","5W2"}, $G$14:$G$89, {"8W1";"5W2"}, $K$14:$K$89, "&lt;="&amp;$A145, $L$14:$L$89, "&gt;="&amp;$A146)), SUM(COUNTIFS($J$14:$J$89, G$106, $I$14:$I$89, "&gt; 0", $F$14:$F$89, "&lt;&gt;C", $G$14:$G$89, {"8W2","5W2"}, $G$14:$G$89, {"8W2";"5W2"}, $K$14:$K$89, "&lt;="&amp;$A145, $L$14:$L$89, "&gt;="&amp;$A146)), SUM(COUNTIFS($J$14:$J$89, G$106, $I$14:$I$89, "&gt; 0", $F$14:$F$89, "&lt;&gt;C", $G$14:$G$89, {"8W2","5W3"}, $G$14:$G$89, {"8W2";"5W3"}, $K$14:$K$89, "&lt;="&amp;$A145, $L$14:$L$89, "&gt;="&amp;$A146))))</f>
        <v>1</v>
      </c>
      <c r="H145" s="54">
        <f xml:space="preserve"> IF(COUNTIFS($J$14:$J$89, H$106, $I$14:$I$89, "&gt; 0", $F$14:$F$89, "&lt;&gt;C", $K$14:$K$89, "&lt;="&amp;$A145, $L$14:$L$89, "&gt;="&amp;$A146) &lt; 2, COUNTIFS($J$14:$J$89, H$106, $I$14:$I$89, "&gt; 0", $F$14:$F$89, "&lt;&gt;C", $K$14:$K$89, "&lt;="&amp;$A145, $L$14:$L$89, "&gt;="&amp;$A146), MAX(SUM(COUNTIFS($J$14:$J$89, H$106, $I$14:$I$89, "&gt; 0", $F$14:$F$89, "&lt;&gt;C", $G$14:$G$89, {"1"}, $G$14:$G$89, {"1"}, $K$14:$K$89, "&lt;="&amp;$A145, $L$14:$L$89, "&gt;="&amp;$A146)), SUM(COUNTIFS($J$14:$J$89, H$106, $I$14:$I$89, "&gt; 0", $F$14:$F$89, "&lt;&gt;C", $G$14:$G$89, {"1","5W1"}, $G$14:$G$89, {"1";"5W1"}, $K$14:$K$89, "&lt;="&amp;$A145, $L$14:$L$89, "&gt;="&amp;$A146)), SUM(COUNTIFS($J$14:$J$89, H$106, $I$14:$I$89, "&gt; 0", $F$14:$F$89, "&lt;&gt;C", $G$14:$G$89, {"1","5W2"}, $G$14:$G$89, {"1";"5W2"}, $K$14:$K$89, "&lt;="&amp;$A145, $L$14:$L$89, "&gt;="&amp;$A146)), SUM(COUNTIFS($J$14:$J$89, H$106, $I$14:$I$89, "&gt; 0", $F$14:$F$89, "&lt;&gt;C", $G$14:$G$89, {"1","5W3"}, $G$14:$G$89, {"1";"5W3"}, $K$14:$K$89, "&lt;="&amp;$A145, $L$14:$L$89, "&gt;="&amp;$A146)), SUM(COUNTIFS($J$14:$J$89, H$106, $I$14:$I$89, "&gt; 0", $F$14:$F$89, "&lt;&gt;C", $G$14:$G$89, {"1","8W1"}, $G$14:$G$89, {"1";"8W1"}, $K$14:$K$89, "&lt;="&amp;$A145, $L$14:$L$89, "&gt;="&amp;$A146)), SUM(COUNTIFS($J$14:$J$89, H$106, $I$14:$I$89, "&gt; 0", $F$14:$F$89, "&lt;&gt;C", $G$14:$G$89, {"1","8W2"}, $G$14:$G$89, {"1";"8W2"}, $K$14:$K$89, "&lt;="&amp;$A145, $L$14:$L$89, "&gt;="&amp;$A146)), SUM(COUNTIFS($J$14:$J$89, H$106, $I$14:$I$89, "&gt; 0", $F$14:$F$89, "&lt;&gt;C", $G$14:$G$89, {"8W1","5W1"}, $G$14:$G$89, {"8W1";"5W1"}, $K$14:$K$89, "&lt;="&amp;$A145, $L$14:$L$89, "&gt;="&amp;$A146)), SUM(COUNTIFS($J$14:$J$89, H$106, $I$14:$I$89, "&gt; 0", $F$14:$F$89, "&lt;&gt;C", $G$14:$G$89, {"8W1","5W2"}, $G$14:$G$89, {"8W1";"5W2"}, $K$14:$K$89, "&lt;="&amp;$A145, $L$14:$L$89, "&gt;="&amp;$A146)), SUM(COUNTIFS($J$14:$J$89, H$106, $I$14:$I$89, "&gt; 0", $F$14:$F$89, "&lt;&gt;C", $G$14:$G$89, {"8W2","5W2"}, $G$14:$G$89, {"8W2";"5W2"}, $K$14:$K$89, "&lt;="&amp;$A145, $L$14:$L$89, "&gt;="&amp;$A146)), SUM(COUNTIFS($J$14:$J$89, H$106, $I$14:$I$89, "&gt; 0", $F$14:$F$89, "&lt;&gt;C", $G$14:$G$89, {"8W2","5W3"}, $G$14:$G$89, {"8W2";"5W3"}, $K$14:$K$89, "&lt;="&amp;$A145, $L$14:$L$89, "&gt;="&amp;$A146))))</f>
        <v>0</v>
      </c>
      <c r="P145"/>
    </row>
    <row r="146" spans="1:16" ht="15" x14ac:dyDescent="0.25">
      <c r="A146" s="152">
        <f t="shared" si="8"/>
        <v>0.71874999999999956</v>
      </c>
      <c r="B146" s="202" t="str">
        <f t="shared" si="4"/>
        <v>5:15 PM-5:30 PM</v>
      </c>
      <c r="C146" s="54">
        <f xml:space="preserve"> IF(COUNTIFS($J$14:$J$89, C$106, $I$14:$I$89, "&gt; 0", $F$14:$F$89, "&lt;&gt;C", $K$14:$K$89, "&lt;="&amp;$A146, $L$14:$L$89, "&gt;="&amp;$A147) &lt; 2, COUNTIFS($J$14:$J$89, C$106, $I$14:$I$89, "&gt; 0", $F$14:$F$89, "&lt;&gt;C", $K$14:$K$89, "&lt;="&amp;$A146, $L$14:$L$89, "&gt;="&amp;$A147), MAX(SUM(COUNTIFS($J$14:$J$89, C$106, $I$14:$I$89, "&gt; 0", $F$14:$F$89, "&lt;&gt;C", $G$14:$G$89, {"1"}, $G$14:$G$89, {"1"}, $K$14:$K$89, "&lt;="&amp;$A146, $L$14:$L$89, "&gt;="&amp;$A147)), SUM(COUNTIFS($J$14:$J$89, C$106, $I$14:$I$89, "&gt; 0", $F$14:$F$89, "&lt;&gt;C", $G$14:$G$89, {"1","5W1"}, $G$14:$G$89, {"1";"5W1"}, $K$14:$K$89, "&lt;="&amp;$A146, $L$14:$L$89, "&gt;="&amp;$A147)), SUM(COUNTIFS($J$14:$J$89, C$106, $I$14:$I$89, "&gt; 0", $F$14:$F$89, "&lt;&gt;C", $G$14:$G$89, {"1","5W2"}, $G$14:$G$89, {"1";"5W2"}, $K$14:$K$89, "&lt;="&amp;$A146, $L$14:$L$89, "&gt;="&amp;$A147)), SUM(COUNTIFS($J$14:$J$89, C$106, $I$14:$I$89, "&gt; 0", $F$14:$F$89, "&lt;&gt;C", $G$14:$G$89, {"1","5W3"}, $G$14:$G$89, {"1";"5W3"}, $K$14:$K$89, "&lt;="&amp;$A146, $L$14:$L$89, "&gt;="&amp;$A147)), SUM(COUNTIFS($J$14:$J$89, C$106, $I$14:$I$89, "&gt; 0", $F$14:$F$89, "&lt;&gt;C", $G$14:$G$89, {"1","8W1"}, $G$14:$G$89, {"1";"8W1"}, $K$14:$K$89, "&lt;="&amp;$A146, $L$14:$L$89, "&gt;="&amp;$A147)), SUM(COUNTIFS($J$14:$J$89, C$106, $I$14:$I$89, "&gt; 0", $F$14:$F$89, "&lt;&gt;C", $G$14:$G$89, {"1","8W2"}, $G$14:$G$89, {"1";"8W2"}, $K$14:$K$89, "&lt;="&amp;$A146, $L$14:$L$89, "&gt;="&amp;$A147)), SUM(COUNTIFS($J$14:$J$89, C$106, $I$14:$I$89, "&gt; 0", $F$14:$F$89, "&lt;&gt;C", $G$14:$G$89, {"8W1","5W1"}, $G$14:$G$89, {"8W1";"5W1"}, $K$14:$K$89, "&lt;="&amp;$A146, $L$14:$L$89, "&gt;="&amp;$A147)), SUM(COUNTIFS($J$14:$J$89, C$106, $I$14:$I$89, "&gt; 0", $F$14:$F$89, "&lt;&gt;C", $G$14:$G$89, {"8W1","5W2"}, $G$14:$G$89, {"8W1";"5W2"}, $K$14:$K$89, "&lt;="&amp;$A146, $L$14:$L$89, "&gt;="&amp;$A147)), SUM(COUNTIFS($J$14:$J$89, C$106, $I$14:$I$89, "&gt; 0", $F$14:$F$89, "&lt;&gt;C", $G$14:$G$89, {"8W2","5W2"}, $G$14:$G$89, {"8W2";"5W2"}, $K$14:$K$89, "&lt;="&amp;$A146, $L$14:$L$89, "&gt;="&amp;$A147)), SUM(COUNTIFS($J$14:$J$89, C$106, $I$14:$I$89, "&gt; 0", $F$14:$F$89, "&lt;&gt;C", $G$14:$G$89, {"8W2","5W3"}, $G$14:$G$89, {"8W2";"5W3"}, $K$14:$K$89, "&lt;="&amp;$A146, $L$14:$L$89, "&gt;="&amp;$A147))))</f>
        <v>0</v>
      </c>
      <c r="D146" s="54">
        <f xml:space="preserve"> IF(COUNTIFS($J$14:$J$89, D$106, $I$14:$I$89, "&gt; 0", $F$14:$F$89, "&lt;&gt;C", $K$14:$K$89, "&lt;="&amp;$A146, $L$14:$L$89, "&gt;="&amp;$A147) &lt; 2, COUNTIFS($J$14:$J$89, D$106, $I$14:$I$89, "&gt; 0", $F$14:$F$89, "&lt;&gt;C", $K$14:$K$89, "&lt;="&amp;$A146, $L$14:$L$89, "&gt;="&amp;$A147), MAX(SUM(COUNTIFS($J$14:$J$89, D$106, $I$14:$I$89, "&gt; 0", $F$14:$F$89, "&lt;&gt;C", $G$14:$G$89, {"1"}, $G$14:$G$89, {"1"}, $K$14:$K$89, "&lt;="&amp;$A146, $L$14:$L$89, "&gt;="&amp;$A147)), SUM(COUNTIFS($J$14:$J$89, D$106, $I$14:$I$89, "&gt; 0", $F$14:$F$89, "&lt;&gt;C", $G$14:$G$89, {"1","5W1"}, $G$14:$G$89, {"1";"5W1"}, $K$14:$K$89, "&lt;="&amp;$A146, $L$14:$L$89, "&gt;="&amp;$A147)), SUM(COUNTIFS($J$14:$J$89, D$106, $I$14:$I$89, "&gt; 0", $F$14:$F$89, "&lt;&gt;C", $G$14:$G$89, {"1","5W2"}, $G$14:$G$89, {"1";"5W2"}, $K$14:$K$89, "&lt;="&amp;$A146, $L$14:$L$89, "&gt;="&amp;$A147)), SUM(COUNTIFS($J$14:$J$89, D$106, $I$14:$I$89, "&gt; 0", $F$14:$F$89, "&lt;&gt;C", $G$14:$G$89, {"1","5W3"}, $G$14:$G$89, {"1";"5W3"}, $K$14:$K$89, "&lt;="&amp;$A146, $L$14:$L$89, "&gt;="&amp;$A147)), SUM(COUNTIFS($J$14:$J$89, D$106, $I$14:$I$89, "&gt; 0", $F$14:$F$89, "&lt;&gt;C", $G$14:$G$89, {"1","8W1"}, $G$14:$G$89, {"1";"8W1"}, $K$14:$K$89, "&lt;="&amp;$A146, $L$14:$L$89, "&gt;="&amp;$A147)), SUM(COUNTIFS($J$14:$J$89, D$106, $I$14:$I$89, "&gt; 0", $F$14:$F$89, "&lt;&gt;C", $G$14:$G$89, {"1","8W2"}, $G$14:$G$89, {"1";"8W2"}, $K$14:$K$89, "&lt;="&amp;$A146, $L$14:$L$89, "&gt;="&amp;$A147)), SUM(COUNTIFS($J$14:$J$89, D$106, $I$14:$I$89, "&gt; 0", $F$14:$F$89, "&lt;&gt;C", $G$14:$G$89, {"8W1","5W1"}, $G$14:$G$89, {"8W1";"5W1"}, $K$14:$K$89, "&lt;="&amp;$A146, $L$14:$L$89, "&gt;="&amp;$A147)), SUM(COUNTIFS($J$14:$J$89, D$106, $I$14:$I$89, "&gt; 0", $F$14:$F$89, "&lt;&gt;C", $G$14:$G$89, {"8W1","5W2"}, $G$14:$G$89, {"8W1";"5W2"}, $K$14:$K$89, "&lt;="&amp;$A146, $L$14:$L$89, "&gt;="&amp;$A147)), SUM(COUNTIFS($J$14:$J$89, D$106, $I$14:$I$89, "&gt; 0", $F$14:$F$89, "&lt;&gt;C", $G$14:$G$89, {"8W2","5W2"}, $G$14:$G$89, {"8W2";"5W2"}, $K$14:$K$89, "&lt;="&amp;$A146, $L$14:$L$89, "&gt;="&amp;$A147)), SUM(COUNTIFS($J$14:$J$89, D$106, $I$14:$I$89, "&gt; 0", $F$14:$F$89, "&lt;&gt;C", $G$14:$G$89, {"8W2","5W3"}, $G$14:$G$89, {"8W2";"5W3"}, $K$14:$K$89, "&lt;="&amp;$A146, $L$14:$L$89, "&gt;="&amp;$A147))))</f>
        <v>1</v>
      </c>
      <c r="E146" s="54">
        <f xml:space="preserve"> IF(COUNTIFS($J$14:$J$89, E$106, $I$14:$I$89, "&gt; 0", $F$14:$F$89, "&lt;&gt;C", $K$14:$K$89, "&lt;="&amp;$A146, $L$14:$L$89, "&gt;="&amp;$A147) &lt; 2, COUNTIFS($J$14:$J$89, E$106, $I$14:$I$89, "&gt; 0", $F$14:$F$89, "&lt;&gt;C", $K$14:$K$89, "&lt;="&amp;$A146, $L$14:$L$89, "&gt;="&amp;$A147), MAX(SUM(COUNTIFS($J$14:$J$89, E$106, $I$14:$I$89, "&gt; 0", $F$14:$F$89, "&lt;&gt;C", $G$14:$G$89, {"1"}, $G$14:$G$89, {"1"}, $K$14:$K$89, "&lt;="&amp;$A146, $L$14:$L$89, "&gt;="&amp;$A147)), SUM(COUNTIFS($J$14:$J$89, E$106, $I$14:$I$89, "&gt; 0", $F$14:$F$89, "&lt;&gt;C", $G$14:$G$89, {"1","5W1"}, $G$14:$G$89, {"1";"5W1"}, $K$14:$K$89, "&lt;="&amp;$A146, $L$14:$L$89, "&gt;="&amp;$A147)), SUM(COUNTIFS($J$14:$J$89, E$106, $I$14:$I$89, "&gt; 0", $F$14:$F$89, "&lt;&gt;C", $G$14:$G$89, {"1","5W2"}, $G$14:$G$89, {"1";"5W2"}, $K$14:$K$89, "&lt;="&amp;$A146, $L$14:$L$89, "&gt;="&amp;$A147)), SUM(COUNTIFS($J$14:$J$89, E$106, $I$14:$I$89, "&gt; 0", $F$14:$F$89, "&lt;&gt;C", $G$14:$G$89, {"1","5W3"}, $G$14:$G$89, {"1";"5W3"}, $K$14:$K$89, "&lt;="&amp;$A146, $L$14:$L$89, "&gt;="&amp;$A147)), SUM(COUNTIFS($J$14:$J$89, E$106, $I$14:$I$89, "&gt; 0", $F$14:$F$89, "&lt;&gt;C", $G$14:$G$89, {"1","8W1"}, $G$14:$G$89, {"1";"8W1"}, $K$14:$K$89, "&lt;="&amp;$A146, $L$14:$L$89, "&gt;="&amp;$A147)), SUM(COUNTIFS($J$14:$J$89, E$106, $I$14:$I$89, "&gt; 0", $F$14:$F$89, "&lt;&gt;C", $G$14:$G$89, {"1","8W2"}, $G$14:$G$89, {"1";"8W2"}, $K$14:$K$89, "&lt;="&amp;$A146, $L$14:$L$89, "&gt;="&amp;$A147)), SUM(COUNTIFS($J$14:$J$89, E$106, $I$14:$I$89, "&gt; 0", $F$14:$F$89, "&lt;&gt;C", $G$14:$G$89, {"8W1","5W1"}, $G$14:$G$89, {"8W1";"5W1"}, $K$14:$K$89, "&lt;="&amp;$A146, $L$14:$L$89, "&gt;="&amp;$A147)), SUM(COUNTIFS($J$14:$J$89, E$106, $I$14:$I$89, "&gt; 0", $F$14:$F$89, "&lt;&gt;C", $G$14:$G$89, {"8W1","5W2"}, $G$14:$G$89, {"8W1";"5W2"}, $K$14:$K$89, "&lt;="&amp;$A146, $L$14:$L$89, "&gt;="&amp;$A147)), SUM(COUNTIFS($J$14:$J$89, E$106, $I$14:$I$89, "&gt; 0", $F$14:$F$89, "&lt;&gt;C", $G$14:$G$89, {"8W2","5W2"}, $G$14:$G$89, {"8W2";"5W2"}, $K$14:$K$89, "&lt;="&amp;$A146, $L$14:$L$89, "&gt;="&amp;$A147)), SUM(COUNTIFS($J$14:$J$89, E$106, $I$14:$I$89, "&gt; 0", $F$14:$F$89, "&lt;&gt;C", $G$14:$G$89, {"8W2","5W3"}, $G$14:$G$89, {"8W2";"5W3"}, $K$14:$K$89, "&lt;="&amp;$A146, $L$14:$L$89, "&gt;="&amp;$A147))))</f>
        <v>0</v>
      </c>
      <c r="F146" s="54">
        <f xml:space="preserve"> IF(COUNTIFS($J$14:$J$89, F$106, $I$14:$I$89, "&gt; 0", $F$14:$F$89, "&lt;&gt;C", $K$14:$K$89, "&lt;="&amp;$A146, $L$14:$L$89, "&gt;="&amp;$A147) &lt; 2, COUNTIFS($J$14:$J$89, F$106, $I$14:$I$89, "&gt; 0", $F$14:$F$89, "&lt;&gt;C", $K$14:$K$89, "&lt;="&amp;$A146, $L$14:$L$89, "&gt;="&amp;$A147), MAX(SUM(COUNTIFS($J$14:$J$89, F$106, $I$14:$I$89, "&gt; 0", $F$14:$F$89, "&lt;&gt;C", $G$14:$G$89, {"1"}, $G$14:$G$89, {"1"}, $K$14:$K$89, "&lt;="&amp;$A146, $L$14:$L$89, "&gt;="&amp;$A147)), SUM(COUNTIFS($J$14:$J$89, F$106, $I$14:$I$89, "&gt; 0", $F$14:$F$89, "&lt;&gt;C", $G$14:$G$89, {"1","5W1"}, $G$14:$G$89, {"1";"5W1"}, $K$14:$K$89, "&lt;="&amp;$A146, $L$14:$L$89, "&gt;="&amp;$A147)), SUM(COUNTIFS($J$14:$J$89, F$106, $I$14:$I$89, "&gt; 0", $F$14:$F$89, "&lt;&gt;C", $G$14:$G$89, {"1","5W2"}, $G$14:$G$89, {"1";"5W2"}, $K$14:$K$89, "&lt;="&amp;$A146, $L$14:$L$89, "&gt;="&amp;$A147)), SUM(COUNTIFS($J$14:$J$89, F$106, $I$14:$I$89, "&gt; 0", $F$14:$F$89, "&lt;&gt;C", $G$14:$G$89, {"1","5W3"}, $G$14:$G$89, {"1";"5W3"}, $K$14:$K$89, "&lt;="&amp;$A146, $L$14:$L$89, "&gt;="&amp;$A147)), SUM(COUNTIFS($J$14:$J$89, F$106, $I$14:$I$89, "&gt; 0", $F$14:$F$89, "&lt;&gt;C", $G$14:$G$89, {"1","8W1"}, $G$14:$G$89, {"1";"8W1"}, $K$14:$K$89, "&lt;="&amp;$A146, $L$14:$L$89, "&gt;="&amp;$A147)), SUM(COUNTIFS($J$14:$J$89, F$106, $I$14:$I$89, "&gt; 0", $F$14:$F$89, "&lt;&gt;C", $G$14:$G$89, {"1","8W2"}, $G$14:$G$89, {"1";"8W2"}, $K$14:$K$89, "&lt;="&amp;$A146, $L$14:$L$89, "&gt;="&amp;$A147)), SUM(COUNTIFS($J$14:$J$89, F$106, $I$14:$I$89, "&gt; 0", $F$14:$F$89, "&lt;&gt;C", $G$14:$G$89, {"8W1","5W1"}, $G$14:$G$89, {"8W1";"5W1"}, $K$14:$K$89, "&lt;="&amp;$A146, $L$14:$L$89, "&gt;="&amp;$A147)), SUM(COUNTIFS($J$14:$J$89, F$106, $I$14:$I$89, "&gt; 0", $F$14:$F$89, "&lt;&gt;C", $G$14:$G$89, {"8W1","5W2"}, $G$14:$G$89, {"8W1";"5W2"}, $K$14:$K$89, "&lt;="&amp;$A146, $L$14:$L$89, "&gt;="&amp;$A147)), SUM(COUNTIFS($J$14:$J$89, F$106, $I$14:$I$89, "&gt; 0", $F$14:$F$89, "&lt;&gt;C", $G$14:$G$89, {"8W2","5W2"}, $G$14:$G$89, {"8W2";"5W2"}, $K$14:$K$89, "&lt;="&amp;$A146, $L$14:$L$89, "&gt;="&amp;$A147)), SUM(COUNTIFS($J$14:$J$89, F$106, $I$14:$I$89, "&gt; 0", $F$14:$F$89, "&lt;&gt;C", $G$14:$G$89, {"8W2","5W3"}, $G$14:$G$89, {"8W2";"5W3"}, $K$14:$K$89, "&lt;="&amp;$A146, $L$14:$L$89, "&gt;="&amp;$A147))))</f>
        <v>0</v>
      </c>
      <c r="G146" s="54">
        <f xml:space="preserve"> IF(COUNTIFS($J$14:$J$89, G$106, $I$14:$I$89, "&gt; 0", $F$14:$F$89, "&lt;&gt;C", $K$14:$K$89, "&lt;="&amp;$A146, $L$14:$L$89, "&gt;="&amp;$A147) &lt; 2, COUNTIFS($J$14:$J$89, G$106, $I$14:$I$89, "&gt; 0", $F$14:$F$89, "&lt;&gt;C", $K$14:$K$89, "&lt;="&amp;$A146, $L$14:$L$89, "&gt;="&amp;$A147), MAX(SUM(COUNTIFS($J$14:$J$89, G$106, $I$14:$I$89, "&gt; 0", $F$14:$F$89, "&lt;&gt;C", $G$14:$G$89, {"1"}, $G$14:$G$89, {"1"}, $K$14:$K$89, "&lt;="&amp;$A146, $L$14:$L$89, "&gt;="&amp;$A147)), SUM(COUNTIFS($J$14:$J$89, G$106, $I$14:$I$89, "&gt; 0", $F$14:$F$89, "&lt;&gt;C", $G$14:$G$89, {"1","5W1"}, $G$14:$G$89, {"1";"5W1"}, $K$14:$K$89, "&lt;="&amp;$A146, $L$14:$L$89, "&gt;="&amp;$A147)), SUM(COUNTIFS($J$14:$J$89, G$106, $I$14:$I$89, "&gt; 0", $F$14:$F$89, "&lt;&gt;C", $G$14:$G$89, {"1","5W2"}, $G$14:$G$89, {"1";"5W2"}, $K$14:$K$89, "&lt;="&amp;$A146, $L$14:$L$89, "&gt;="&amp;$A147)), SUM(COUNTIFS($J$14:$J$89, G$106, $I$14:$I$89, "&gt; 0", $F$14:$F$89, "&lt;&gt;C", $G$14:$G$89, {"1","5W3"}, $G$14:$G$89, {"1";"5W3"}, $K$14:$K$89, "&lt;="&amp;$A146, $L$14:$L$89, "&gt;="&amp;$A147)), SUM(COUNTIFS($J$14:$J$89, G$106, $I$14:$I$89, "&gt; 0", $F$14:$F$89, "&lt;&gt;C", $G$14:$G$89, {"1","8W1"}, $G$14:$G$89, {"1";"8W1"}, $K$14:$K$89, "&lt;="&amp;$A146, $L$14:$L$89, "&gt;="&amp;$A147)), SUM(COUNTIFS($J$14:$J$89, G$106, $I$14:$I$89, "&gt; 0", $F$14:$F$89, "&lt;&gt;C", $G$14:$G$89, {"1","8W2"}, $G$14:$G$89, {"1";"8W2"}, $K$14:$K$89, "&lt;="&amp;$A146, $L$14:$L$89, "&gt;="&amp;$A147)), SUM(COUNTIFS($J$14:$J$89, G$106, $I$14:$I$89, "&gt; 0", $F$14:$F$89, "&lt;&gt;C", $G$14:$G$89, {"8W1","5W1"}, $G$14:$G$89, {"8W1";"5W1"}, $K$14:$K$89, "&lt;="&amp;$A146, $L$14:$L$89, "&gt;="&amp;$A147)), SUM(COUNTIFS($J$14:$J$89, G$106, $I$14:$I$89, "&gt; 0", $F$14:$F$89, "&lt;&gt;C", $G$14:$G$89, {"8W1","5W2"}, $G$14:$G$89, {"8W1";"5W2"}, $K$14:$K$89, "&lt;="&amp;$A146, $L$14:$L$89, "&gt;="&amp;$A147)), SUM(COUNTIFS($J$14:$J$89, G$106, $I$14:$I$89, "&gt; 0", $F$14:$F$89, "&lt;&gt;C", $G$14:$G$89, {"8W2","5W2"}, $G$14:$G$89, {"8W2";"5W2"}, $K$14:$K$89, "&lt;="&amp;$A146, $L$14:$L$89, "&gt;="&amp;$A147)), SUM(COUNTIFS($J$14:$J$89, G$106, $I$14:$I$89, "&gt; 0", $F$14:$F$89, "&lt;&gt;C", $G$14:$G$89, {"8W2","5W3"}, $G$14:$G$89, {"8W2";"5W3"}, $K$14:$K$89, "&lt;="&amp;$A146, $L$14:$L$89, "&gt;="&amp;$A147))))</f>
        <v>0</v>
      </c>
      <c r="H146" s="54">
        <f xml:space="preserve"> IF(COUNTIFS($J$14:$J$89, H$106, $I$14:$I$89, "&gt; 0", $F$14:$F$89, "&lt;&gt;C", $K$14:$K$89, "&lt;="&amp;$A146, $L$14:$L$89, "&gt;="&amp;$A147) &lt; 2, COUNTIFS($J$14:$J$89, H$106, $I$14:$I$89, "&gt; 0", $F$14:$F$89, "&lt;&gt;C", $K$14:$K$89, "&lt;="&amp;$A146, $L$14:$L$89, "&gt;="&amp;$A147), MAX(SUM(COUNTIFS($J$14:$J$89, H$106, $I$14:$I$89, "&gt; 0", $F$14:$F$89, "&lt;&gt;C", $G$14:$G$89, {"1"}, $G$14:$G$89, {"1"}, $K$14:$K$89, "&lt;="&amp;$A146, $L$14:$L$89, "&gt;="&amp;$A147)), SUM(COUNTIFS($J$14:$J$89, H$106, $I$14:$I$89, "&gt; 0", $F$14:$F$89, "&lt;&gt;C", $G$14:$G$89, {"1","5W1"}, $G$14:$G$89, {"1";"5W1"}, $K$14:$K$89, "&lt;="&amp;$A146, $L$14:$L$89, "&gt;="&amp;$A147)), SUM(COUNTIFS($J$14:$J$89, H$106, $I$14:$I$89, "&gt; 0", $F$14:$F$89, "&lt;&gt;C", $G$14:$G$89, {"1","5W2"}, $G$14:$G$89, {"1";"5W2"}, $K$14:$K$89, "&lt;="&amp;$A146, $L$14:$L$89, "&gt;="&amp;$A147)), SUM(COUNTIFS($J$14:$J$89, H$106, $I$14:$I$89, "&gt; 0", $F$14:$F$89, "&lt;&gt;C", $G$14:$G$89, {"1","5W3"}, $G$14:$G$89, {"1";"5W3"}, $K$14:$K$89, "&lt;="&amp;$A146, $L$14:$L$89, "&gt;="&amp;$A147)), SUM(COUNTIFS($J$14:$J$89, H$106, $I$14:$I$89, "&gt; 0", $F$14:$F$89, "&lt;&gt;C", $G$14:$G$89, {"1","8W1"}, $G$14:$G$89, {"1";"8W1"}, $K$14:$K$89, "&lt;="&amp;$A146, $L$14:$L$89, "&gt;="&amp;$A147)), SUM(COUNTIFS($J$14:$J$89, H$106, $I$14:$I$89, "&gt; 0", $F$14:$F$89, "&lt;&gt;C", $G$14:$G$89, {"1","8W2"}, $G$14:$G$89, {"1";"8W2"}, $K$14:$K$89, "&lt;="&amp;$A146, $L$14:$L$89, "&gt;="&amp;$A147)), SUM(COUNTIFS($J$14:$J$89, H$106, $I$14:$I$89, "&gt; 0", $F$14:$F$89, "&lt;&gt;C", $G$14:$G$89, {"8W1","5W1"}, $G$14:$G$89, {"8W1";"5W1"}, $K$14:$K$89, "&lt;="&amp;$A146, $L$14:$L$89, "&gt;="&amp;$A147)), SUM(COUNTIFS($J$14:$J$89, H$106, $I$14:$I$89, "&gt; 0", $F$14:$F$89, "&lt;&gt;C", $G$14:$G$89, {"8W1","5W2"}, $G$14:$G$89, {"8W1";"5W2"}, $K$14:$K$89, "&lt;="&amp;$A146, $L$14:$L$89, "&gt;="&amp;$A147)), SUM(COUNTIFS($J$14:$J$89, H$106, $I$14:$I$89, "&gt; 0", $F$14:$F$89, "&lt;&gt;C", $G$14:$G$89, {"8W2","5W2"}, $G$14:$G$89, {"8W2";"5W2"}, $K$14:$K$89, "&lt;="&amp;$A146, $L$14:$L$89, "&gt;="&amp;$A147)), SUM(COUNTIFS($J$14:$J$89, H$106, $I$14:$I$89, "&gt; 0", $F$14:$F$89, "&lt;&gt;C", $G$14:$G$89, {"8W2","5W3"}, $G$14:$G$89, {"8W2";"5W3"}, $K$14:$K$89, "&lt;="&amp;$A146, $L$14:$L$89, "&gt;="&amp;$A147))))</f>
        <v>0</v>
      </c>
      <c r="P146"/>
    </row>
    <row r="147" spans="1:16" ht="15" x14ac:dyDescent="0.25">
      <c r="A147" s="152">
        <f t="shared" si="8"/>
        <v>0.72916666666666619</v>
      </c>
      <c r="B147" s="202" t="str">
        <f t="shared" si="4"/>
        <v>5:30 PM-5:45 PM</v>
      </c>
      <c r="C147" s="54">
        <f xml:space="preserve"> IF(COUNTIFS($J$14:$J$89, C$106, $I$14:$I$89, "&gt; 0", $F$14:$F$89, "&lt;&gt;C", $K$14:$K$89, "&lt;="&amp;$A147, $L$14:$L$89, "&gt;="&amp;$A148) &lt; 2, COUNTIFS($J$14:$J$89, C$106, $I$14:$I$89, "&gt; 0", $F$14:$F$89, "&lt;&gt;C", $K$14:$K$89, "&lt;="&amp;$A147, $L$14:$L$89, "&gt;="&amp;$A148), MAX(SUM(COUNTIFS($J$14:$J$89, C$106, $I$14:$I$89, "&gt; 0", $F$14:$F$89, "&lt;&gt;C", $G$14:$G$89, {"1"}, $G$14:$G$89, {"1"}, $K$14:$K$89, "&lt;="&amp;$A147, $L$14:$L$89, "&gt;="&amp;$A148)), SUM(COUNTIFS($J$14:$J$89, C$106, $I$14:$I$89, "&gt; 0", $F$14:$F$89, "&lt;&gt;C", $G$14:$G$89, {"1","5W1"}, $G$14:$G$89, {"1";"5W1"}, $K$14:$K$89, "&lt;="&amp;$A147, $L$14:$L$89, "&gt;="&amp;$A148)), SUM(COUNTIFS($J$14:$J$89, C$106, $I$14:$I$89, "&gt; 0", $F$14:$F$89, "&lt;&gt;C", $G$14:$G$89, {"1","5W2"}, $G$14:$G$89, {"1";"5W2"}, $K$14:$K$89, "&lt;="&amp;$A147, $L$14:$L$89, "&gt;="&amp;$A148)), SUM(COUNTIFS($J$14:$J$89, C$106, $I$14:$I$89, "&gt; 0", $F$14:$F$89, "&lt;&gt;C", $G$14:$G$89, {"1","5W3"}, $G$14:$G$89, {"1";"5W3"}, $K$14:$K$89, "&lt;="&amp;$A147, $L$14:$L$89, "&gt;="&amp;$A148)), SUM(COUNTIFS($J$14:$J$89, C$106, $I$14:$I$89, "&gt; 0", $F$14:$F$89, "&lt;&gt;C", $G$14:$G$89, {"1","8W1"}, $G$14:$G$89, {"1";"8W1"}, $K$14:$K$89, "&lt;="&amp;$A147, $L$14:$L$89, "&gt;="&amp;$A148)), SUM(COUNTIFS($J$14:$J$89, C$106, $I$14:$I$89, "&gt; 0", $F$14:$F$89, "&lt;&gt;C", $G$14:$G$89, {"1","8W2"}, $G$14:$G$89, {"1";"8W2"}, $K$14:$K$89, "&lt;="&amp;$A147, $L$14:$L$89, "&gt;="&amp;$A148)), SUM(COUNTIFS($J$14:$J$89, C$106, $I$14:$I$89, "&gt; 0", $F$14:$F$89, "&lt;&gt;C", $G$14:$G$89, {"8W1","5W1"}, $G$14:$G$89, {"8W1";"5W1"}, $K$14:$K$89, "&lt;="&amp;$A147, $L$14:$L$89, "&gt;="&amp;$A148)), SUM(COUNTIFS($J$14:$J$89, C$106, $I$14:$I$89, "&gt; 0", $F$14:$F$89, "&lt;&gt;C", $G$14:$G$89, {"8W1","5W2"}, $G$14:$G$89, {"8W1";"5W2"}, $K$14:$K$89, "&lt;="&amp;$A147, $L$14:$L$89, "&gt;="&amp;$A148)), SUM(COUNTIFS($J$14:$J$89, C$106, $I$14:$I$89, "&gt; 0", $F$14:$F$89, "&lt;&gt;C", $G$14:$G$89, {"8W2","5W2"}, $G$14:$G$89, {"8W2";"5W2"}, $K$14:$K$89, "&lt;="&amp;$A147, $L$14:$L$89, "&gt;="&amp;$A148)), SUM(COUNTIFS($J$14:$J$89, C$106, $I$14:$I$89, "&gt; 0", $F$14:$F$89, "&lt;&gt;C", $G$14:$G$89, {"8W2","5W3"}, $G$14:$G$89, {"8W2";"5W3"}, $K$14:$K$89, "&lt;="&amp;$A147, $L$14:$L$89, "&gt;="&amp;$A148))))</f>
        <v>0</v>
      </c>
      <c r="D147" s="54">
        <f xml:space="preserve"> IF(COUNTIFS($J$14:$J$89, D$106, $I$14:$I$89, "&gt; 0", $F$14:$F$89, "&lt;&gt;C", $K$14:$K$89, "&lt;="&amp;$A147, $L$14:$L$89, "&gt;="&amp;$A148) &lt; 2, COUNTIFS($J$14:$J$89, D$106, $I$14:$I$89, "&gt; 0", $F$14:$F$89, "&lt;&gt;C", $K$14:$K$89, "&lt;="&amp;$A147, $L$14:$L$89, "&gt;="&amp;$A148), MAX(SUM(COUNTIFS($J$14:$J$89, D$106, $I$14:$I$89, "&gt; 0", $F$14:$F$89, "&lt;&gt;C", $G$14:$G$89, {"1"}, $G$14:$G$89, {"1"}, $K$14:$K$89, "&lt;="&amp;$A147, $L$14:$L$89, "&gt;="&amp;$A148)), SUM(COUNTIFS($J$14:$J$89, D$106, $I$14:$I$89, "&gt; 0", $F$14:$F$89, "&lt;&gt;C", $G$14:$G$89, {"1","5W1"}, $G$14:$G$89, {"1";"5W1"}, $K$14:$K$89, "&lt;="&amp;$A147, $L$14:$L$89, "&gt;="&amp;$A148)), SUM(COUNTIFS($J$14:$J$89, D$106, $I$14:$I$89, "&gt; 0", $F$14:$F$89, "&lt;&gt;C", $G$14:$G$89, {"1","5W2"}, $G$14:$G$89, {"1";"5W2"}, $K$14:$K$89, "&lt;="&amp;$A147, $L$14:$L$89, "&gt;="&amp;$A148)), SUM(COUNTIFS($J$14:$J$89, D$106, $I$14:$I$89, "&gt; 0", $F$14:$F$89, "&lt;&gt;C", $G$14:$G$89, {"1","5W3"}, $G$14:$G$89, {"1";"5W3"}, $K$14:$K$89, "&lt;="&amp;$A147, $L$14:$L$89, "&gt;="&amp;$A148)), SUM(COUNTIFS($J$14:$J$89, D$106, $I$14:$I$89, "&gt; 0", $F$14:$F$89, "&lt;&gt;C", $G$14:$G$89, {"1","8W1"}, $G$14:$G$89, {"1";"8W1"}, $K$14:$K$89, "&lt;="&amp;$A147, $L$14:$L$89, "&gt;="&amp;$A148)), SUM(COUNTIFS($J$14:$J$89, D$106, $I$14:$I$89, "&gt; 0", $F$14:$F$89, "&lt;&gt;C", $G$14:$G$89, {"1","8W2"}, $G$14:$G$89, {"1";"8W2"}, $K$14:$K$89, "&lt;="&amp;$A147, $L$14:$L$89, "&gt;="&amp;$A148)), SUM(COUNTIFS($J$14:$J$89, D$106, $I$14:$I$89, "&gt; 0", $F$14:$F$89, "&lt;&gt;C", $G$14:$G$89, {"8W1","5W1"}, $G$14:$G$89, {"8W1";"5W1"}, $K$14:$K$89, "&lt;="&amp;$A147, $L$14:$L$89, "&gt;="&amp;$A148)), SUM(COUNTIFS($J$14:$J$89, D$106, $I$14:$I$89, "&gt; 0", $F$14:$F$89, "&lt;&gt;C", $G$14:$G$89, {"8W1","5W2"}, $G$14:$G$89, {"8W1";"5W2"}, $K$14:$K$89, "&lt;="&amp;$A147, $L$14:$L$89, "&gt;="&amp;$A148)), SUM(COUNTIFS($J$14:$J$89, D$106, $I$14:$I$89, "&gt; 0", $F$14:$F$89, "&lt;&gt;C", $G$14:$G$89, {"8W2","5W2"}, $G$14:$G$89, {"8W2";"5W2"}, $K$14:$K$89, "&lt;="&amp;$A147, $L$14:$L$89, "&gt;="&amp;$A148)), SUM(COUNTIFS($J$14:$J$89, D$106, $I$14:$I$89, "&gt; 0", $F$14:$F$89, "&lt;&gt;C", $G$14:$G$89, {"8W2","5W3"}, $G$14:$G$89, {"8W2";"5W3"}, $K$14:$K$89, "&lt;="&amp;$A147, $L$14:$L$89, "&gt;="&amp;$A148))))</f>
        <v>1</v>
      </c>
      <c r="E147" s="54">
        <f xml:space="preserve"> IF(COUNTIFS($J$14:$J$89, E$106, $I$14:$I$89, "&gt; 0", $F$14:$F$89, "&lt;&gt;C", $K$14:$K$89, "&lt;="&amp;$A147, $L$14:$L$89, "&gt;="&amp;$A148) &lt; 2, COUNTIFS($J$14:$J$89, E$106, $I$14:$I$89, "&gt; 0", $F$14:$F$89, "&lt;&gt;C", $K$14:$K$89, "&lt;="&amp;$A147, $L$14:$L$89, "&gt;="&amp;$A148), MAX(SUM(COUNTIFS($J$14:$J$89, E$106, $I$14:$I$89, "&gt; 0", $F$14:$F$89, "&lt;&gt;C", $G$14:$G$89, {"1"}, $G$14:$G$89, {"1"}, $K$14:$K$89, "&lt;="&amp;$A147, $L$14:$L$89, "&gt;="&amp;$A148)), SUM(COUNTIFS($J$14:$J$89, E$106, $I$14:$I$89, "&gt; 0", $F$14:$F$89, "&lt;&gt;C", $G$14:$G$89, {"1","5W1"}, $G$14:$G$89, {"1";"5W1"}, $K$14:$K$89, "&lt;="&amp;$A147, $L$14:$L$89, "&gt;="&amp;$A148)), SUM(COUNTIFS($J$14:$J$89, E$106, $I$14:$I$89, "&gt; 0", $F$14:$F$89, "&lt;&gt;C", $G$14:$G$89, {"1","5W2"}, $G$14:$G$89, {"1";"5W2"}, $K$14:$K$89, "&lt;="&amp;$A147, $L$14:$L$89, "&gt;="&amp;$A148)), SUM(COUNTIFS($J$14:$J$89, E$106, $I$14:$I$89, "&gt; 0", $F$14:$F$89, "&lt;&gt;C", $G$14:$G$89, {"1","5W3"}, $G$14:$G$89, {"1";"5W3"}, $K$14:$K$89, "&lt;="&amp;$A147, $L$14:$L$89, "&gt;="&amp;$A148)), SUM(COUNTIFS($J$14:$J$89, E$106, $I$14:$I$89, "&gt; 0", $F$14:$F$89, "&lt;&gt;C", $G$14:$G$89, {"1","8W1"}, $G$14:$G$89, {"1";"8W1"}, $K$14:$K$89, "&lt;="&amp;$A147, $L$14:$L$89, "&gt;="&amp;$A148)), SUM(COUNTIFS($J$14:$J$89, E$106, $I$14:$I$89, "&gt; 0", $F$14:$F$89, "&lt;&gt;C", $G$14:$G$89, {"1","8W2"}, $G$14:$G$89, {"1";"8W2"}, $K$14:$K$89, "&lt;="&amp;$A147, $L$14:$L$89, "&gt;="&amp;$A148)), SUM(COUNTIFS($J$14:$J$89, E$106, $I$14:$I$89, "&gt; 0", $F$14:$F$89, "&lt;&gt;C", $G$14:$G$89, {"8W1","5W1"}, $G$14:$G$89, {"8W1";"5W1"}, $K$14:$K$89, "&lt;="&amp;$A147, $L$14:$L$89, "&gt;="&amp;$A148)), SUM(COUNTIFS($J$14:$J$89, E$106, $I$14:$I$89, "&gt; 0", $F$14:$F$89, "&lt;&gt;C", $G$14:$G$89, {"8W1","5W2"}, $G$14:$G$89, {"8W1";"5W2"}, $K$14:$K$89, "&lt;="&amp;$A147, $L$14:$L$89, "&gt;="&amp;$A148)), SUM(COUNTIFS($J$14:$J$89, E$106, $I$14:$I$89, "&gt; 0", $F$14:$F$89, "&lt;&gt;C", $G$14:$G$89, {"8W2","5W2"}, $G$14:$G$89, {"8W2";"5W2"}, $K$14:$K$89, "&lt;="&amp;$A147, $L$14:$L$89, "&gt;="&amp;$A148)), SUM(COUNTIFS($J$14:$J$89, E$106, $I$14:$I$89, "&gt; 0", $F$14:$F$89, "&lt;&gt;C", $G$14:$G$89, {"8W2","5W3"}, $G$14:$G$89, {"8W2";"5W3"}, $K$14:$K$89, "&lt;="&amp;$A147, $L$14:$L$89, "&gt;="&amp;$A148))))</f>
        <v>0</v>
      </c>
      <c r="F147" s="54">
        <f xml:space="preserve"> IF(COUNTIFS($J$14:$J$89, F$106, $I$14:$I$89, "&gt; 0", $F$14:$F$89, "&lt;&gt;C", $K$14:$K$89, "&lt;="&amp;$A147, $L$14:$L$89, "&gt;="&amp;$A148) &lt; 2, COUNTIFS($J$14:$J$89, F$106, $I$14:$I$89, "&gt; 0", $F$14:$F$89, "&lt;&gt;C", $K$14:$K$89, "&lt;="&amp;$A147, $L$14:$L$89, "&gt;="&amp;$A148), MAX(SUM(COUNTIFS($J$14:$J$89, F$106, $I$14:$I$89, "&gt; 0", $F$14:$F$89, "&lt;&gt;C", $G$14:$G$89, {"1"}, $G$14:$G$89, {"1"}, $K$14:$K$89, "&lt;="&amp;$A147, $L$14:$L$89, "&gt;="&amp;$A148)), SUM(COUNTIFS($J$14:$J$89, F$106, $I$14:$I$89, "&gt; 0", $F$14:$F$89, "&lt;&gt;C", $G$14:$G$89, {"1","5W1"}, $G$14:$G$89, {"1";"5W1"}, $K$14:$K$89, "&lt;="&amp;$A147, $L$14:$L$89, "&gt;="&amp;$A148)), SUM(COUNTIFS($J$14:$J$89, F$106, $I$14:$I$89, "&gt; 0", $F$14:$F$89, "&lt;&gt;C", $G$14:$G$89, {"1","5W2"}, $G$14:$G$89, {"1";"5W2"}, $K$14:$K$89, "&lt;="&amp;$A147, $L$14:$L$89, "&gt;="&amp;$A148)), SUM(COUNTIFS($J$14:$J$89, F$106, $I$14:$I$89, "&gt; 0", $F$14:$F$89, "&lt;&gt;C", $G$14:$G$89, {"1","5W3"}, $G$14:$G$89, {"1";"5W3"}, $K$14:$K$89, "&lt;="&amp;$A147, $L$14:$L$89, "&gt;="&amp;$A148)), SUM(COUNTIFS($J$14:$J$89, F$106, $I$14:$I$89, "&gt; 0", $F$14:$F$89, "&lt;&gt;C", $G$14:$G$89, {"1","8W1"}, $G$14:$G$89, {"1";"8W1"}, $K$14:$K$89, "&lt;="&amp;$A147, $L$14:$L$89, "&gt;="&amp;$A148)), SUM(COUNTIFS($J$14:$J$89, F$106, $I$14:$I$89, "&gt; 0", $F$14:$F$89, "&lt;&gt;C", $G$14:$G$89, {"1","8W2"}, $G$14:$G$89, {"1";"8W2"}, $K$14:$K$89, "&lt;="&amp;$A147, $L$14:$L$89, "&gt;="&amp;$A148)), SUM(COUNTIFS($J$14:$J$89, F$106, $I$14:$I$89, "&gt; 0", $F$14:$F$89, "&lt;&gt;C", $G$14:$G$89, {"8W1","5W1"}, $G$14:$G$89, {"8W1";"5W1"}, $K$14:$K$89, "&lt;="&amp;$A147, $L$14:$L$89, "&gt;="&amp;$A148)), SUM(COUNTIFS($J$14:$J$89, F$106, $I$14:$I$89, "&gt; 0", $F$14:$F$89, "&lt;&gt;C", $G$14:$G$89, {"8W1","5W2"}, $G$14:$G$89, {"8W1";"5W2"}, $K$14:$K$89, "&lt;="&amp;$A147, $L$14:$L$89, "&gt;="&amp;$A148)), SUM(COUNTIFS($J$14:$J$89, F$106, $I$14:$I$89, "&gt; 0", $F$14:$F$89, "&lt;&gt;C", $G$14:$G$89, {"8W2","5W2"}, $G$14:$G$89, {"8W2";"5W2"}, $K$14:$K$89, "&lt;="&amp;$A147, $L$14:$L$89, "&gt;="&amp;$A148)), SUM(COUNTIFS($J$14:$J$89, F$106, $I$14:$I$89, "&gt; 0", $F$14:$F$89, "&lt;&gt;C", $G$14:$G$89, {"8W2","5W3"}, $G$14:$G$89, {"8W2";"5W3"}, $K$14:$K$89, "&lt;="&amp;$A147, $L$14:$L$89, "&gt;="&amp;$A148))))</f>
        <v>0</v>
      </c>
      <c r="G147" s="54">
        <f xml:space="preserve"> IF(COUNTIFS($J$14:$J$89, G$106, $I$14:$I$89, "&gt; 0", $F$14:$F$89, "&lt;&gt;C", $K$14:$K$89, "&lt;="&amp;$A147, $L$14:$L$89, "&gt;="&amp;$A148) &lt; 2, COUNTIFS($J$14:$J$89, G$106, $I$14:$I$89, "&gt; 0", $F$14:$F$89, "&lt;&gt;C", $K$14:$K$89, "&lt;="&amp;$A147, $L$14:$L$89, "&gt;="&amp;$A148), MAX(SUM(COUNTIFS($J$14:$J$89, G$106, $I$14:$I$89, "&gt; 0", $F$14:$F$89, "&lt;&gt;C", $G$14:$G$89, {"1"}, $G$14:$G$89, {"1"}, $K$14:$K$89, "&lt;="&amp;$A147, $L$14:$L$89, "&gt;="&amp;$A148)), SUM(COUNTIFS($J$14:$J$89, G$106, $I$14:$I$89, "&gt; 0", $F$14:$F$89, "&lt;&gt;C", $G$14:$G$89, {"1","5W1"}, $G$14:$G$89, {"1";"5W1"}, $K$14:$K$89, "&lt;="&amp;$A147, $L$14:$L$89, "&gt;="&amp;$A148)), SUM(COUNTIFS($J$14:$J$89, G$106, $I$14:$I$89, "&gt; 0", $F$14:$F$89, "&lt;&gt;C", $G$14:$G$89, {"1","5W2"}, $G$14:$G$89, {"1";"5W2"}, $K$14:$K$89, "&lt;="&amp;$A147, $L$14:$L$89, "&gt;="&amp;$A148)), SUM(COUNTIFS($J$14:$J$89, G$106, $I$14:$I$89, "&gt; 0", $F$14:$F$89, "&lt;&gt;C", $G$14:$G$89, {"1","5W3"}, $G$14:$G$89, {"1";"5W3"}, $K$14:$K$89, "&lt;="&amp;$A147, $L$14:$L$89, "&gt;="&amp;$A148)), SUM(COUNTIFS($J$14:$J$89, G$106, $I$14:$I$89, "&gt; 0", $F$14:$F$89, "&lt;&gt;C", $G$14:$G$89, {"1","8W1"}, $G$14:$G$89, {"1";"8W1"}, $K$14:$K$89, "&lt;="&amp;$A147, $L$14:$L$89, "&gt;="&amp;$A148)), SUM(COUNTIFS($J$14:$J$89, G$106, $I$14:$I$89, "&gt; 0", $F$14:$F$89, "&lt;&gt;C", $G$14:$G$89, {"1","8W2"}, $G$14:$G$89, {"1";"8W2"}, $K$14:$K$89, "&lt;="&amp;$A147, $L$14:$L$89, "&gt;="&amp;$A148)), SUM(COUNTIFS($J$14:$J$89, G$106, $I$14:$I$89, "&gt; 0", $F$14:$F$89, "&lt;&gt;C", $G$14:$G$89, {"8W1","5W1"}, $G$14:$G$89, {"8W1";"5W1"}, $K$14:$K$89, "&lt;="&amp;$A147, $L$14:$L$89, "&gt;="&amp;$A148)), SUM(COUNTIFS($J$14:$J$89, G$106, $I$14:$I$89, "&gt; 0", $F$14:$F$89, "&lt;&gt;C", $G$14:$G$89, {"8W1","5W2"}, $G$14:$G$89, {"8W1";"5W2"}, $K$14:$K$89, "&lt;="&amp;$A147, $L$14:$L$89, "&gt;="&amp;$A148)), SUM(COUNTIFS($J$14:$J$89, G$106, $I$14:$I$89, "&gt; 0", $F$14:$F$89, "&lt;&gt;C", $G$14:$G$89, {"8W2","5W2"}, $G$14:$G$89, {"8W2";"5W2"}, $K$14:$K$89, "&lt;="&amp;$A147, $L$14:$L$89, "&gt;="&amp;$A148)), SUM(COUNTIFS($J$14:$J$89, G$106, $I$14:$I$89, "&gt; 0", $F$14:$F$89, "&lt;&gt;C", $G$14:$G$89, {"8W2","5W3"}, $G$14:$G$89, {"8W2";"5W3"}, $K$14:$K$89, "&lt;="&amp;$A147, $L$14:$L$89, "&gt;="&amp;$A148))))</f>
        <v>0</v>
      </c>
      <c r="H147" s="54">
        <f xml:space="preserve"> IF(COUNTIFS($J$14:$J$89, H$106, $I$14:$I$89, "&gt; 0", $F$14:$F$89, "&lt;&gt;C", $K$14:$K$89, "&lt;="&amp;$A147, $L$14:$L$89, "&gt;="&amp;$A148) &lt; 2, COUNTIFS($J$14:$J$89, H$106, $I$14:$I$89, "&gt; 0", $F$14:$F$89, "&lt;&gt;C", $K$14:$K$89, "&lt;="&amp;$A147, $L$14:$L$89, "&gt;="&amp;$A148), MAX(SUM(COUNTIFS($J$14:$J$89, H$106, $I$14:$I$89, "&gt; 0", $F$14:$F$89, "&lt;&gt;C", $G$14:$G$89, {"1"}, $G$14:$G$89, {"1"}, $K$14:$K$89, "&lt;="&amp;$A147, $L$14:$L$89, "&gt;="&amp;$A148)), SUM(COUNTIFS($J$14:$J$89, H$106, $I$14:$I$89, "&gt; 0", $F$14:$F$89, "&lt;&gt;C", $G$14:$G$89, {"1","5W1"}, $G$14:$G$89, {"1";"5W1"}, $K$14:$K$89, "&lt;="&amp;$A147, $L$14:$L$89, "&gt;="&amp;$A148)), SUM(COUNTIFS($J$14:$J$89, H$106, $I$14:$I$89, "&gt; 0", $F$14:$F$89, "&lt;&gt;C", $G$14:$G$89, {"1","5W2"}, $G$14:$G$89, {"1";"5W2"}, $K$14:$K$89, "&lt;="&amp;$A147, $L$14:$L$89, "&gt;="&amp;$A148)), SUM(COUNTIFS($J$14:$J$89, H$106, $I$14:$I$89, "&gt; 0", $F$14:$F$89, "&lt;&gt;C", $G$14:$G$89, {"1","5W3"}, $G$14:$G$89, {"1";"5W3"}, $K$14:$K$89, "&lt;="&amp;$A147, $L$14:$L$89, "&gt;="&amp;$A148)), SUM(COUNTIFS($J$14:$J$89, H$106, $I$14:$I$89, "&gt; 0", $F$14:$F$89, "&lt;&gt;C", $G$14:$G$89, {"1","8W1"}, $G$14:$G$89, {"1";"8W1"}, $K$14:$K$89, "&lt;="&amp;$A147, $L$14:$L$89, "&gt;="&amp;$A148)), SUM(COUNTIFS($J$14:$J$89, H$106, $I$14:$I$89, "&gt; 0", $F$14:$F$89, "&lt;&gt;C", $G$14:$G$89, {"1","8W2"}, $G$14:$G$89, {"1";"8W2"}, $K$14:$K$89, "&lt;="&amp;$A147, $L$14:$L$89, "&gt;="&amp;$A148)), SUM(COUNTIFS($J$14:$J$89, H$106, $I$14:$I$89, "&gt; 0", $F$14:$F$89, "&lt;&gt;C", $G$14:$G$89, {"8W1","5W1"}, $G$14:$G$89, {"8W1";"5W1"}, $K$14:$K$89, "&lt;="&amp;$A147, $L$14:$L$89, "&gt;="&amp;$A148)), SUM(COUNTIFS($J$14:$J$89, H$106, $I$14:$I$89, "&gt; 0", $F$14:$F$89, "&lt;&gt;C", $G$14:$G$89, {"8W1","5W2"}, $G$14:$G$89, {"8W1";"5W2"}, $K$14:$K$89, "&lt;="&amp;$A147, $L$14:$L$89, "&gt;="&amp;$A148)), SUM(COUNTIFS($J$14:$J$89, H$106, $I$14:$I$89, "&gt; 0", $F$14:$F$89, "&lt;&gt;C", $G$14:$G$89, {"8W2","5W2"}, $G$14:$G$89, {"8W2";"5W2"}, $K$14:$K$89, "&lt;="&amp;$A147, $L$14:$L$89, "&gt;="&amp;$A148)), SUM(COUNTIFS($J$14:$J$89, H$106, $I$14:$I$89, "&gt; 0", $F$14:$F$89, "&lt;&gt;C", $G$14:$G$89, {"8W2","5W3"}, $G$14:$G$89, {"8W2";"5W3"}, $K$14:$K$89, "&lt;="&amp;$A147, $L$14:$L$89, "&gt;="&amp;$A148))))</f>
        <v>0</v>
      </c>
      <c r="P147"/>
    </row>
    <row r="148" spans="1:16" ht="15" x14ac:dyDescent="0.25">
      <c r="A148" s="152">
        <f t="shared" si="8"/>
        <v>0.73958333333333282</v>
      </c>
      <c r="B148" s="202" t="str">
        <f t="shared" si="4"/>
        <v>5:45 PM-6:00 PM</v>
      </c>
      <c r="C148" s="54">
        <f xml:space="preserve"> IF(COUNTIFS($J$14:$J$89, C$106, $I$14:$I$89, "&gt; 0", $F$14:$F$89, "&lt;&gt;C", $K$14:$K$89, "&lt;="&amp;$A148, $L$14:$L$89, "&gt;="&amp;$A149) &lt; 2, COUNTIFS($J$14:$J$89, C$106, $I$14:$I$89, "&gt; 0", $F$14:$F$89, "&lt;&gt;C", $K$14:$K$89, "&lt;="&amp;$A148, $L$14:$L$89, "&gt;="&amp;$A149), MAX(SUM(COUNTIFS($J$14:$J$89, C$106, $I$14:$I$89, "&gt; 0", $F$14:$F$89, "&lt;&gt;C", $G$14:$G$89, {"1"}, $G$14:$G$89, {"1"}, $K$14:$K$89, "&lt;="&amp;$A148, $L$14:$L$89, "&gt;="&amp;$A149)), SUM(COUNTIFS($J$14:$J$89, C$106, $I$14:$I$89, "&gt; 0", $F$14:$F$89, "&lt;&gt;C", $G$14:$G$89, {"1","5W1"}, $G$14:$G$89, {"1";"5W1"}, $K$14:$K$89, "&lt;="&amp;$A148, $L$14:$L$89, "&gt;="&amp;$A149)), SUM(COUNTIFS($J$14:$J$89, C$106, $I$14:$I$89, "&gt; 0", $F$14:$F$89, "&lt;&gt;C", $G$14:$G$89, {"1","5W2"}, $G$14:$G$89, {"1";"5W2"}, $K$14:$K$89, "&lt;="&amp;$A148, $L$14:$L$89, "&gt;="&amp;$A149)), SUM(COUNTIFS($J$14:$J$89, C$106, $I$14:$I$89, "&gt; 0", $F$14:$F$89, "&lt;&gt;C", $G$14:$G$89, {"1","5W3"}, $G$14:$G$89, {"1";"5W3"}, $K$14:$K$89, "&lt;="&amp;$A148, $L$14:$L$89, "&gt;="&amp;$A149)), SUM(COUNTIFS($J$14:$J$89, C$106, $I$14:$I$89, "&gt; 0", $F$14:$F$89, "&lt;&gt;C", $G$14:$G$89, {"1","8W1"}, $G$14:$G$89, {"1";"8W1"}, $K$14:$K$89, "&lt;="&amp;$A148, $L$14:$L$89, "&gt;="&amp;$A149)), SUM(COUNTIFS($J$14:$J$89, C$106, $I$14:$I$89, "&gt; 0", $F$14:$F$89, "&lt;&gt;C", $G$14:$G$89, {"1","8W2"}, $G$14:$G$89, {"1";"8W2"}, $K$14:$K$89, "&lt;="&amp;$A148, $L$14:$L$89, "&gt;="&amp;$A149)), SUM(COUNTIFS($J$14:$J$89, C$106, $I$14:$I$89, "&gt; 0", $F$14:$F$89, "&lt;&gt;C", $G$14:$G$89, {"8W1","5W1"}, $G$14:$G$89, {"8W1";"5W1"}, $K$14:$K$89, "&lt;="&amp;$A148, $L$14:$L$89, "&gt;="&amp;$A149)), SUM(COUNTIFS($J$14:$J$89, C$106, $I$14:$I$89, "&gt; 0", $F$14:$F$89, "&lt;&gt;C", $G$14:$G$89, {"8W1","5W2"}, $G$14:$G$89, {"8W1";"5W2"}, $K$14:$K$89, "&lt;="&amp;$A148, $L$14:$L$89, "&gt;="&amp;$A149)), SUM(COUNTIFS($J$14:$J$89, C$106, $I$14:$I$89, "&gt; 0", $F$14:$F$89, "&lt;&gt;C", $G$14:$G$89, {"8W2","5W2"}, $G$14:$G$89, {"8W2";"5W2"}, $K$14:$K$89, "&lt;="&amp;$A148, $L$14:$L$89, "&gt;="&amp;$A149)), SUM(COUNTIFS($J$14:$J$89, C$106, $I$14:$I$89, "&gt; 0", $F$14:$F$89, "&lt;&gt;C", $G$14:$G$89, {"8W2","5W3"}, $G$14:$G$89, {"8W2";"5W3"}, $K$14:$K$89, "&lt;="&amp;$A148, $L$14:$L$89, "&gt;="&amp;$A149))))</f>
        <v>1</v>
      </c>
      <c r="D148" s="54">
        <f xml:space="preserve"> IF(COUNTIFS($J$14:$J$89, D$106, $I$14:$I$89, "&gt; 0", $F$14:$F$89, "&lt;&gt;C", $K$14:$K$89, "&lt;="&amp;$A148, $L$14:$L$89, "&gt;="&amp;$A149) &lt; 2, COUNTIFS($J$14:$J$89, D$106, $I$14:$I$89, "&gt; 0", $F$14:$F$89, "&lt;&gt;C", $K$14:$K$89, "&lt;="&amp;$A148, $L$14:$L$89, "&gt;="&amp;$A149), MAX(SUM(COUNTIFS($J$14:$J$89, D$106, $I$14:$I$89, "&gt; 0", $F$14:$F$89, "&lt;&gt;C", $G$14:$G$89, {"1"}, $G$14:$G$89, {"1"}, $K$14:$K$89, "&lt;="&amp;$A148, $L$14:$L$89, "&gt;="&amp;$A149)), SUM(COUNTIFS($J$14:$J$89, D$106, $I$14:$I$89, "&gt; 0", $F$14:$F$89, "&lt;&gt;C", $G$14:$G$89, {"1","5W1"}, $G$14:$G$89, {"1";"5W1"}, $K$14:$K$89, "&lt;="&amp;$A148, $L$14:$L$89, "&gt;="&amp;$A149)), SUM(COUNTIFS($J$14:$J$89, D$106, $I$14:$I$89, "&gt; 0", $F$14:$F$89, "&lt;&gt;C", $G$14:$G$89, {"1","5W2"}, $G$14:$G$89, {"1";"5W2"}, $K$14:$K$89, "&lt;="&amp;$A148, $L$14:$L$89, "&gt;="&amp;$A149)), SUM(COUNTIFS($J$14:$J$89, D$106, $I$14:$I$89, "&gt; 0", $F$14:$F$89, "&lt;&gt;C", $G$14:$G$89, {"1","5W3"}, $G$14:$G$89, {"1";"5W3"}, $K$14:$K$89, "&lt;="&amp;$A148, $L$14:$L$89, "&gt;="&amp;$A149)), SUM(COUNTIFS($J$14:$J$89, D$106, $I$14:$I$89, "&gt; 0", $F$14:$F$89, "&lt;&gt;C", $G$14:$G$89, {"1","8W1"}, $G$14:$G$89, {"1";"8W1"}, $K$14:$K$89, "&lt;="&amp;$A148, $L$14:$L$89, "&gt;="&amp;$A149)), SUM(COUNTIFS($J$14:$J$89, D$106, $I$14:$I$89, "&gt; 0", $F$14:$F$89, "&lt;&gt;C", $G$14:$G$89, {"1","8W2"}, $G$14:$G$89, {"1";"8W2"}, $K$14:$K$89, "&lt;="&amp;$A148, $L$14:$L$89, "&gt;="&amp;$A149)), SUM(COUNTIFS($J$14:$J$89, D$106, $I$14:$I$89, "&gt; 0", $F$14:$F$89, "&lt;&gt;C", $G$14:$G$89, {"8W1","5W1"}, $G$14:$G$89, {"8W1";"5W1"}, $K$14:$K$89, "&lt;="&amp;$A148, $L$14:$L$89, "&gt;="&amp;$A149)), SUM(COUNTIFS($J$14:$J$89, D$106, $I$14:$I$89, "&gt; 0", $F$14:$F$89, "&lt;&gt;C", $G$14:$G$89, {"8W1","5W2"}, $G$14:$G$89, {"8W1";"5W2"}, $K$14:$K$89, "&lt;="&amp;$A148, $L$14:$L$89, "&gt;="&amp;$A149)), SUM(COUNTIFS($J$14:$J$89, D$106, $I$14:$I$89, "&gt; 0", $F$14:$F$89, "&lt;&gt;C", $G$14:$G$89, {"8W2","5W2"}, $G$14:$G$89, {"8W2";"5W2"}, $K$14:$K$89, "&lt;="&amp;$A148, $L$14:$L$89, "&gt;="&amp;$A149)), SUM(COUNTIFS($J$14:$J$89, D$106, $I$14:$I$89, "&gt; 0", $F$14:$F$89, "&lt;&gt;C", $G$14:$G$89, {"8W2","5W3"}, $G$14:$G$89, {"8W2";"5W3"}, $K$14:$K$89, "&lt;="&amp;$A148, $L$14:$L$89, "&gt;="&amp;$A149))))</f>
        <v>0</v>
      </c>
      <c r="E148" s="54">
        <f xml:space="preserve"> IF(COUNTIFS($J$14:$J$89, E$106, $I$14:$I$89, "&gt; 0", $F$14:$F$89, "&lt;&gt;C", $K$14:$K$89, "&lt;="&amp;$A148, $L$14:$L$89, "&gt;="&amp;$A149) &lt; 2, COUNTIFS($J$14:$J$89, E$106, $I$14:$I$89, "&gt; 0", $F$14:$F$89, "&lt;&gt;C", $K$14:$K$89, "&lt;="&amp;$A148, $L$14:$L$89, "&gt;="&amp;$A149), MAX(SUM(COUNTIFS($J$14:$J$89, E$106, $I$14:$I$89, "&gt; 0", $F$14:$F$89, "&lt;&gt;C", $G$14:$G$89, {"1"}, $G$14:$G$89, {"1"}, $K$14:$K$89, "&lt;="&amp;$A148, $L$14:$L$89, "&gt;="&amp;$A149)), SUM(COUNTIFS($J$14:$J$89, E$106, $I$14:$I$89, "&gt; 0", $F$14:$F$89, "&lt;&gt;C", $G$14:$G$89, {"1","5W1"}, $G$14:$G$89, {"1";"5W1"}, $K$14:$K$89, "&lt;="&amp;$A148, $L$14:$L$89, "&gt;="&amp;$A149)), SUM(COUNTIFS($J$14:$J$89, E$106, $I$14:$I$89, "&gt; 0", $F$14:$F$89, "&lt;&gt;C", $G$14:$G$89, {"1","5W2"}, $G$14:$G$89, {"1";"5W2"}, $K$14:$K$89, "&lt;="&amp;$A148, $L$14:$L$89, "&gt;="&amp;$A149)), SUM(COUNTIFS($J$14:$J$89, E$106, $I$14:$I$89, "&gt; 0", $F$14:$F$89, "&lt;&gt;C", $G$14:$G$89, {"1","5W3"}, $G$14:$G$89, {"1";"5W3"}, $K$14:$K$89, "&lt;="&amp;$A148, $L$14:$L$89, "&gt;="&amp;$A149)), SUM(COUNTIFS($J$14:$J$89, E$106, $I$14:$I$89, "&gt; 0", $F$14:$F$89, "&lt;&gt;C", $G$14:$G$89, {"1","8W1"}, $G$14:$G$89, {"1";"8W1"}, $K$14:$K$89, "&lt;="&amp;$A148, $L$14:$L$89, "&gt;="&amp;$A149)), SUM(COUNTIFS($J$14:$J$89, E$106, $I$14:$I$89, "&gt; 0", $F$14:$F$89, "&lt;&gt;C", $G$14:$G$89, {"1","8W2"}, $G$14:$G$89, {"1";"8W2"}, $K$14:$K$89, "&lt;="&amp;$A148, $L$14:$L$89, "&gt;="&amp;$A149)), SUM(COUNTIFS($J$14:$J$89, E$106, $I$14:$I$89, "&gt; 0", $F$14:$F$89, "&lt;&gt;C", $G$14:$G$89, {"8W1","5W1"}, $G$14:$G$89, {"8W1";"5W1"}, $K$14:$K$89, "&lt;="&amp;$A148, $L$14:$L$89, "&gt;="&amp;$A149)), SUM(COUNTIFS($J$14:$J$89, E$106, $I$14:$I$89, "&gt; 0", $F$14:$F$89, "&lt;&gt;C", $G$14:$G$89, {"8W1","5W2"}, $G$14:$G$89, {"8W1";"5W2"}, $K$14:$K$89, "&lt;="&amp;$A148, $L$14:$L$89, "&gt;="&amp;$A149)), SUM(COUNTIFS($J$14:$J$89, E$106, $I$14:$I$89, "&gt; 0", $F$14:$F$89, "&lt;&gt;C", $G$14:$G$89, {"8W2","5W2"}, $G$14:$G$89, {"8W2";"5W2"}, $K$14:$K$89, "&lt;="&amp;$A148, $L$14:$L$89, "&gt;="&amp;$A149)), SUM(COUNTIFS($J$14:$J$89, E$106, $I$14:$I$89, "&gt; 0", $F$14:$F$89, "&lt;&gt;C", $G$14:$G$89, {"8W2","5W3"}, $G$14:$G$89, {"8W2";"5W3"}, $K$14:$K$89, "&lt;="&amp;$A148, $L$14:$L$89, "&gt;="&amp;$A149))))</f>
        <v>1</v>
      </c>
      <c r="F148" s="54">
        <f xml:space="preserve"> IF(COUNTIFS($J$14:$J$89, F$106, $I$14:$I$89, "&gt; 0", $F$14:$F$89, "&lt;&gt;C", $K$14:$K$89, "&lt;="&amp;$A148, $L$14:$L$89, "&gt;="&amp;$A149) &lt; 2, COUNTIFS($J$14:$J$89, F$106, $I$14:$I$89, "&gt; 0", $F$14:$F$89, "&lt;&gt;C", $K$14:$K$89, "&lt;="&amp;$A148, $L$14:$L$89, "&gt;="&amp;$A149), MAX(SUM(COUNTIFS($J$14:$J$89, F$106, $I$14:$I$89, "&gt; 0", $F$14:$F$89, "&lt;&gt;C", $G$14:$G$89, {"1"}, $G$14:$G$89, {"1"}, $K$14:$K$89, "&lt;="&amp;$A148, $L$14:$L$89, "&gt;="&amp;$A149)), SUM(COUNTIFS($J$14:$J$89, F$106, $I$14:$I$89, "&gt; 0", $F$14:$F$89, "&lt;&gt;C", $G$14:$G$89, {"1","5W1"}, $G$14:$G$89, {"1";"5W1"}, $K$14:$K$89, "&lt;="&amp;$A148, $L$14:$L$89, "&gt;="&amp;$A149)), SUM(COUNTIFS($J$14:$J$89, F$106, $I$14:$I$89, "&gt; 0", $F$14:$F$89, "&lt;&gt;C", $G$14:$G$89, {"1","5W2"}, $G$14:$G$89, {"1";"5W2"}, $K$14:$K$89, "&lt;="&amp;$A148, $L$14:$L$89, "&gt;="&amp;$A149)), SUM(COUNTIFS($J$14:$J$89, F$106, $I$14:$I$89, "&gt; 0", $F$14:$F$89, "&lt;&gt;C", $G$14:$G$89, {"1","5W3"}, $G$14:$G$89, {"1";"5W3"}, $K$14:$K$89, "&lt;="&amp;$A148, $L$14:$L$89, "&gt;="&amp;$A149)), SUM(COUNTIFS($J$14:$J$89, F$106, $I$14:$I$89, "&gt; 0", $F$14:$F$89, "&lt;&gt;C", $G$14:$G$89, {"1","8W1"}, $G$14:$G$89, {"1";"8W1"}, $K$14:$K$89, "&lt;="&amp;$A148, $L$14:$L$89, "&gt;="&amp;$A149)), SUM(COUNTIFS($J$14:$J$89, F$106, $I$14:$I$89, "&gt; 0", $F$14:$F$89, "&lt;&gt;C", $G$14:$G$89, {"1","8W2"}, $G$14:$G$89, {"1";"8W2"}, $K$14:$K$89, "&lt;="&amp;$A148, $L$14:$L$89, "&gt;="&amp;$A149)), SUM(COUNTIFS($J$14:$J$89, F$106, $I$14:$I$89, "&gt; 0", $F$14:$F$89, "&lt;&gt;C", $G$14:$G$89, {"8W1","5W1"}, $G$14:$G$89, {"8W1";"5W1"}, $K$14:$K$89, "&lt;="&amp;$A148, $L$14:$L$89, "&gt;="&amp;$A149)), SUM(COUNTIFS($J$14:$J$89, F$106, $I$14:$I$89, "&gt; 0", $F$14:$F$89, "&lt;&gt;C", $G$14:$G$89, {"8W1","5W2"}, $G$14:$G$89, {"8W1";"5W2"}, $K$14:$K$89, "&lt;="&amp;$A148, $L$14:$L$89, "&gt;="&amp;$A149)), SUM(COUNTIFS($J$14:$J$89, F$106, $I$14:$I$89, "&gt; 0", $F$14:$F$89, "&lt;&gt;C", $G$14:$G$89, {"8W2","5W2"}, $G$14:$G$89, {"8W2";"5W2"}, $K$14:$K$89, "&lt;="&amp;$A148, $L$14:$L$89, "&gt;="&amp;$A149)), SUM(COUNTIFS($J$14:$J$89, F$106, $I$14:$I$89, "&gt; 0", $F$14:$F$89, "&lt;&gt;C", $G$14:$G$89, {"8W2","5W3"}, $G$14:$G$89, {"8W2";"5W3"}, $K$14:$K$89, "&lt;="&amp;$A148, $L$14:$L$89, "&gt;="&amp;$A149))))</f>
        <v>0</v>
      </c>
      <c r="G148" s="54">
        <f xml:space="preserve"> IF(COUNTIFS($J$14:$J$89, G$106, $I$14:$I$89, "&gt; 0", $F$14:$F$89, "&lt;&gt;C", $K$14:$K$89, "&lt;="&amp;$A148, $L$14:$L$89, "&gt;="&amp;$A149) &lt; 2, COUNTIFS($J$14:$J$89, G$106, $I$14:$I$89, "&gt; 0", $F$14:$F$89, "&lt;&gt;C", $K$14:$K$89, "&lt;="&amp;$A148, $L$14:$L$89, "&gt;="&amp;$A149), MAX(SUM(COUNTIFS($J$14:$J$89, G$106, $I$14:$I$89, "&gt; 0", $F$14:$F$89, "&lt;&gt;C", $G$14:$G$89, {"1"}, $G$14:$G$89, {"1"}, $K$14:$K$89, "&lt;="&amp;$A148, $L$14:$L$89, "&gt;="&amp;$A149)), SUM(COUNTIFS($J$14:$J$89, G$106, $I$14:$I$89, "&gt; 0", $F$14:$F$89, "&lt;&gt;C", $G$14:$G$89, {"1","5W1"}, $G$14:$G$89, {"1";"5W1"}, $K$14:$K$89, "&lt;="&amp;$A148, $L$14:$L$89, "&gt;="&amp;$A149)), SUM(COUNTIFS($J$14:$J$89, G$106, $I$14:$I$89, "&gt; 0", $F$14:$F$89, "&lt;&gt;C", $G$14:$G$89, {"1","5W2"}, $G$14:$G$89, {"1";"5W2"}, $K$14:$K$89, "&lt;="&amp;$A148, $L$14:$L$89, "&gt;="&amp;$A149)), SUM(COUNTIFS($J$14:$J$89, G$106, $I$14:$I$89, "&gt; 0", $F$14:$F$89, "&lt;&gt;C", $G$14:$G$89, {"1","5W3"}, $G$14:$G$89, {"1";"5W3"}, $K$14:$K$89, "&lt;="&amp;$A148, $L$14:$L$89, "&gt;="&amp;$A149)), SUM(COUNTIFS($J$14:$J$89, G$106, $I$14:$I$89, "&gt; 0", $F$14:$F$89, "&lt;&gt;C", $G$14:$G$89, {"1","8W1"}, $G$14:$G$89, {"1";"8W1"}, $K$14:$K$89, "&lt;="&amp;$A148, $L$14:$L$89, "&gt;="&amp;$A149)), SUM(COUNTIFS($J$14:$J$89, G$106, $I$14:$I$89, "&gt; 0", $F$14:$F$89, "&lt;&gt;C", $G$14:$G$89, {"1","8W2"}, $G$14:$G$89, {"1";"8W2"}, $K$14:$K$89, "&lt;="&amp;$A148, $L$14:$L$89, "&gt;="&amp;$A149)), SUM(COUNTIFS($J$14:$J$89, G$106, $I$14:$I$89, "&gt; 0", $F$14:$F$89, "&lt;&gt;C", $G$14:$G$89, {"8W1","5W1"}, $G$14:$G$89, {"8W1";"5W1"}, $K$14:$K$89, "&lt;="&amp;$A148, $L$14:$L$89, "&gt;="&amp;$A149)), SUM(COUNTIFS($J$14:$J$89, G$106, $I$14:$I$89, "&gt; 0", $F$14:$F$89, "&lt;&gt;C", $G$14:$G$89, {"8W1","5W2"}, $G$14:$G$89, {"8W1";"5W2"}, $K$14:$K$89, "&lt;="&amp;$A148, $L$14:$L$89, "&gt;="&amp;$A149)), SUM(COUNTIFS($J$14:$J$89, G$106, $I$14:$I$89, "&gt; 0", $F$14:$F$89, "&lt;&gt;C", $G$14:$G$89, {"8W2","5W2"}, $G$14:$G$89, {"8W2";"5W2"}, $K$14:$K$89, "&lt;="&amp;$A148, $L$14:$L$89, "&gt;="&amp;$A149)), SUM(COUNTIFS($J$14:$J$89, G$106, $I$14:$I$89, "&gt; 0", $F$14:$F$89, "&lt;&gt;C", $G$14:$G$89, {"8W2","5W3"}, $G$14:$G$89, {"8W2";"5W3"}, $K$14:$K$89, "&lt;="&amp;$A148, $L$14:$L$89, "&gt;="&amp;$A149))))</f>
        <v>0</v>
      </c>
      <c r="H148" s="54">
        <f xml:space="preserve"> IF(COUNTIFS($J$14:$J$89, H$106, $I$14:$I$89, "&gt; 0", $F$14:$F$89, "&lt;&gt;C", $K$14:$K$89, "&lt;="&amp;$A148, $L$14:$L$89, "&gt;="&amp;$A149) &lt; 2, COUNTIFS($J$14:$J$89, H$106, $I$14:$I$89, "&gt; 0", $F$14:$F$89, "&lt;&gt;C", $K$14:$K$89, "&lt;="&amp;$A148, $L$14:$L$89, "&gt;="&amp;$A149), MAX(SUM(COUNTIFS($J$14:$J$89, H$106, $I$14:$I$89, "&gt; 0", $F$14:$F$89, "&lt;&gt;C", $G$14:$G$89, {"1"}, $G$14:$G$89, {"1"}, $K$14:$K$89, "&lt;="&amp;$A148, $L$14:$L$89, "&gt;="&amp;$A149)), SUM(COUNTIFS($J$14:$J$89, H$106, $I$14:$I$89, "&gt; 0", $F$14:$F$89, "&lt;&gt;C", $G$14:$G$89, {"1","5W1"}, $G$14:$G$89, {"1";"5W1"}, $K$14:$K$89, "&lt;="&amp;$A148, $L$14:$L$89, "&gt;="&amp;$A149)), SUM(COUNTIFS($J$14:$J$89, H$106, $I$14:$I$89, "&gt; 0", $F$14:$F$89, "&lt;&gt;C", $G$14:$G$89, {"1","5W2"}, $G$14:$G$89, {"1";"5W2"}, $K$14:$K$89, "&lt;="&amp;$A148, $L$14:$L$89, "&gt;="&amp;$A149)), SUM(COUNTIFS($J$14:$J$89, H$106, $I$14:$I$89, "&gt; 0", $F$14:$F$89, "&lt;&gt;C", $G$14:$G$89, {"1","5W3"}, $G$14:$G$89, {"1";"5W3"}, $K$14:$K$89, "&lt;="&amp;$A148, $L$14:$L$89, "&gt;="&amp;$A149)), SUM(COUNTIFS($J$14:$J$89, H$106, $I$14:$I$89, "&gt; 0", $F$14:$F$89, "&lt;&gt;C", $G$14:$G$89, {"1","8W1"}, $G$14:$G$89, {"1";"8W1"}, $K$14:$K$89, "&lt;="&amp;$A148, $L$14:$L$89, "&gt;="&amp;$A149)), SUM(COUNTIFS($J$14:$J$89, H$106, $I$14:$I$89, "&gt; 0", $F$14:$F$89, "&lt;&gt;C", $G$14:$G$89, {"1","8W2"}, $G$14:$G$89, {"1";"8W2"}, $K$14:$K$89, "&lt;="&amp;$A148, $L$14:$L$89, "&gt;="&amp;$A149)), SUM(COUNTIFS($J$14:$J$89, H$106, $I$14:$I$89, "&gt; 0", $F$14:$F$89, "&lt;&gt;C", $G$14:$G$89, {"8W1","5W1"}, $G$14:$G$89, {"8W1";"5W1"}, $K$14:$K$89, "&lt;="&amp;$A148, $L$14:$L$89, "&gt;="&amp;$A149)), SUM(COUNTIFS($J$14:$J$89, H$106, $I$14:$I$89, "&gt; 0", $F$14:$F$89, "&lt;&gt;C", $G$14:$G$89, {"8W1","5W2"}, $G$14:$G$89, {"8W1";"5W2"}, $K$14:$K$89, "&lt;="&amp;$A148, $L$14:$L$89, "&gt;="&amp;$A149)), SUM(COUNTIFS($J$14:$J$89, H$106, $I$14:$I$89, "&gt; 0", $F$14:$F$89, "&lt;&gt;C", $G$14:$G$89, {"8W2","5W2"}, $G$14:$G$89, {"8W2";"5W2"}, $K$14:$K$89, "&lt;="&amp;$A148, $L$14:$L$89, "&gt;="&amp;$A149)), SUM(COUNTIFS($J$14:$J$89, H$106, $I$14:$I$89, "&gt; 0", $F$14:$F$89, "&lt;&gt;C", $G$14:$G$89, {"8W2","5W3"}, $G$14:$G$89, {"8W2";"5W3"}, $K$14:$K$89, "&lt;="&amp;$A148, $L$14:$L$89, "&gt;="&amp;$A149))))</f>
        <v>0</v>
      </c>
      <c r="P148"/>
    </row>
    <row r="149" spans="1:16" ht="15" x14ac:dyDescent="0.25">
      <c r="A149" s="152">
        <f t="shared" si="8"/>
        <v>0.74999999999999944</v>
      </c>
      <c r="B149" s="202" t="str">
        <f t="shared" si="4"/>
        <v>6:00 PM-6:15 PM</v>
      </c>
      <c r="C149" s="54">
        <f xml:space="preserve"> IF(COUNTIFS($J$14:$J$89, C$106, $I$14:$I$89, "&gt; 0", $F$14:$F$89, "&lt;&gt;C", $K$14:$K$89, "&lt;="&amp;$A149, $L$14:$L$89, "&gt;="&amp;$A150) &lt; 2, COUNTIFS($J$14:$J$89, C$106, $I$14:$I$89, "&gt; 0", $F$14:$F$89, "&lt;&gt;C", $K$14:$K$89, "&lt;="&amp;$A149, $L$14:$L$89, "&gt;="&amp;$A150), MAX(SUM(COUNTIFS($J$14:$J$89, C$106, $I$14:$I$89, "&gt; 0", $F$14:$F$89, "&lt;&gt;C", $G$14:$G$89, {"1"}, $G$14:$G$89, {"1"}, $K$14:$K$89, "&lt;="&amp;$A149, $L$14:$L$89, "&gt;="&amp;$A150)), SUM(COUNTIFS($J$14:$J$89, C$106, $I$14:$I$89, "&gt; 0", $F$14:$F$89, "&lt;&gt;C", $G$14:$G$89, {"1","5W1"}, $G$14:$G$89, {"1";"5W1"}, $K$14:$K$89, "&lt;="&amp;$A149, $L$14:$L$89, "&gt;="&amp;$A150)), SUM(COUNTIFS($J$14:$J$89, C$106, $I$14:$I$89, "&gt; 0", $F$14:$F$89, "&lt;&gt;C", $G$14:$G$89, {"1","5W2"}, $G$14:$G$89, {"1";"5W2"}, $K$14:$K$89, "&lt;="&amp;$A149, $L$14:$L$89, "&gt;="&amp;$A150)), SUM(COUNTIFS($J$14:$J$89, C$106, $I$14:$I$89, "&gt; 0", $F$14:$F$89, "&lt;&gt;C", $G$14:$G$89, {"1","5W3"}, $G$14:$G$89, {"1";"5W3"}, $K$14:$K$89, "&lt;="&amp;$A149, $L$14:$L$89, "&gt;="&amp;$A150)), SUM(COUNTIFS($J$14:$J$89, C$106, $I$14:$I$89, "&gt; 0", $F$14:$F$89, "&lt;&gt;C", $G$14:$G$89, {"1","8W1"}, $G$14:$G$89, {"1";"8W1"}, $K$14:$K$89, "&lt;="&amp;$A149, $L$14:$L$89, "&gt;="&amp;$A150)), SUM(COUNTIFS($J$14:$J$89, C$106, $I$14:$I$89, "&gt; 0", $F$14:$F$89, "&lt;&gt;C", $G$14:$G$89, {"1","8W2"}, $G$14:$G$89, {"1";"8W2"}, $K$14:$K$89, "&lt;="&amp;$A149, $L$14:$L$89, "&gt;="&amp;$A150)), SUM(COUNTIFS($J$14:$J$89, C$106, $I$14:$I$89, "&gt; 0", $F$14:$F$89, "&lt;&gt;C", $G$14:$G$89, {"8W1","5W1"}, $G$14:$G$89, {"8W1";"5W1"}, $K$14:$K$89, "&lt;="&amp;$A149, $L$14:$L$89, "&gt;="&amp;$A150)), SUM(COUNTIFS($J$14:$J$89, C$106, $I$14:$I$89, "&gt; 0", $F$14:$F$89, "&lt;&gt;C", $G$14:$G$89, {"8W1","5W2"}, $G$14:$G$89, {"8W1";"5W2"}, $K$14:$K$89, "&lt;="&amp;$A149, $L$14:$L$89, "&gt;="&amp;$A150)), SUM(COUNTIFS($J$14:$J$89, C$106, $I$14:$I$89, "&gt; 0", $F$14:$F$89, "&lt;&gt;C", $G$14:$G$89, {"8W2","5W2"}, $G$14:$G$89, {"8W2";"5W2"}, $K$14:$K$89, "&lt;="&amp;$A149, $L$14:$L$89, "&gt;="&amp;$A150)), SUM(COUNTIFS($J$14:$J$89, C$106, $I$14:$I$89, "&gt; 0", $F$14:$F$89, "&lt;&gt;C", $G$14:$G$89, {"8W2","5W3"}, $G$14:$G$89, {"8W2";"5W3"}, $K$14:$K$89, "&lt;="&amp;$A149, $L$14:$L$89, "&gt;="&amp;$A150))))</f>
        <v>1</v>
      </c>
      <c r="D149" s="54">
        <f xml:space="preserve"> IF(COUNTIFS($J$14:$J$89, D$106, $I$14:$I$89, "&gt; 0", $F$14:$F$89, "&lt;&gt;C", $K$14:$K$89, "&lt;="&amp;$A149, $L$14:$L$89, "&gt;="&amp;$A150) &lt; 2, COUNTIFS($J$14:$J$89, D$106, $I$14:$I$89, "&gt; 0", $F$14:$F$89, "&lt;&gt;C", $K$14:$K$89, "&lt;="&amp;$A149, $L$14:$L$89, "&gt;="&amp;$A150), MAX(SUM(COUNTIFS($J$14:$J$89, D$106, $I$14:$I$89, "&gt; 0", $F$14:$F$89, "&lt;&gt;C", $G$14:$G$89, {"1"}, $G$14:$G$89, {"1"}, $K$14:$K$89, "&lt;="&amp;$A149, $L$14:$L$89, "&gt;="&amp;$A150)), SUM(COUNTIFS($J$14:$J$89, D$106, $I$14:$I$89, "&gt; 0", $F$14:$F$89, "&lt;&gt;C", $G$14:$G$89, {"1","5W1"}, $G$14:$G$89, {"1";"5W1"}, $K$14:$K$89, "&lt;="&amp;$A149, $L$14:$L$89, "&gt;="&amp;$A150)), SUM(COUNTIFS($J$14:$J$89, D$106, $I$14:$I$89, "&gt; 0", $F$14:$F$89, "&lt;&gt;C", $G$14:$G$89, {"1","5W2"}, $G$14:$G$89, {"1";"5W2"}, $K$14:$K$89, "&lt;="&amp;$A149, $L$14:$L$89, "&gt;="&amp;$A150)), SUM(COUNTIFS($J$14:$J$89, D$106, $I$14:$I$89, "&gt; 0", $F$14:$F$89, "&lt;&gt;C", $G$14:$G$89, {"1","5W3"}, $G$14:$G$89, {"1";"5W3"}, $K$14:$K$89, "&lt;="&amp;$A149, $L$14:$L$89, "&gt;="&amp;$A150)), SUM(COUNTIFS($J$14:$J$89, D$106, $I$14:$I$89, "&gt; 0", $F$14:$F$89, "&lt;&gt;C", $G$14:$G$89, {"1","8W1"}, $G$14:$G$89, {"1";"8W1"}, $K$14:$K$89, "&lt;="&amp;$A149, $L$14:$L$89, "&gt;="&amp;$A150)), SUM(COUNTIFS($J$14:$J$89, D$106, $I$14:$I$89, "&gt; 0", $F$14:$F$89, "&lt;&gt;C", $G$14:$G$89, {"1","8W2"}, $G$14:$G$89, {"1";"8W2"}, $K$14:$K$89, "&lt;="&amp;$A149, $L$14:$L$89, "&gt;="&amp;$A150)), SUM(COUNTIFS($J$14:$J$89, D$106, $I$14:$I$89, "&gt; 0", $F$14:$F$89, "&lt;&gt;C", $G$14:$G$89, {"8W1","5W1"}, $G$14:$G$89, {"8W1";"5W1"}, $K$14:$K$89, "&lt;="&amp;$A149, $L$14:$L$89, "&gt;="&amp;$A150)), SUM(COUNTIFS($J$14:$J$89, D$106, $I$14:$I$89, "&gt; 0", $F$14:$F$89, "&lt;&gt;C", $G$14:$G$89, {"8W1","5W2"}, $G$14:$G$89, {"8W1";"5W2"}, $K$14:$K$89, "&lt;="&amp;$A149, $L$14:$L$89, "&gt;="&amp;$A150)), SUM(COUNTIFS($J$14:$J$89, D$106, $I$14:$I$89, "&gt; 0", $F$14:$F$89, "&lt;&gt;C", $G$14:$G$89, {"8W2","5W2"}, $G$14:$G$89, {"8W2";"5W2"}, $K$14:$K$89, "&lt;="&amp;$A149, $L$14:$L$89, "&gt;="&amp;$A150)), SUM(COUNTIFS($J$14:$J$89, D$106, $I$14:$I$89, "&gt; 0", $F$14:$F$89, "&lt;&gt;C", $G$14:$G$89, {"8W2","5W3"}, $G$14:$G$89, {"8W2";"5W3"}, $K$14:$K$89, "&lt;="&amp;$A149, $L$14:$L$89, "&gt;="&amp;$A150))))</f>
        <v>0</v>
      </c>
      <c r="E149" s="54">
        <f xml:space="preserve"> IF(COUNTIFS($J$14:$J$89, E$106, $I$14:$I$89, "&gt; 0", $F$14:$F$89, "&lt;&gt;C", $K$14:$K$89, "&lt;="&amp;$A149, $L$14:$L$89, "&gt;="&amp;$A150) &lt; 2, COUNTIFS($J$14:$J$89, E$106, $I$14:$I$89, "&gt; 0", $F$14:$F$89, "&lt;&gt;C", $K$14:$K$89, "&lt;="&amp;$A149, $L$14:$L$89, "&gt;="&amp;$A150), MAX(SUM(COUNTIFS($J$14:$J$89, E$106, $I$14:$I$89, "&gt; 0", $F$14:$F$89, "&lt;&gt;C", $G$14:$G$89, {"1"}, $G$14:$G$89, {"1"}, $K$14:$K$89, "&lt;="&amp;$A149, $L$14:$L$89, "&gt;="&amp;$A150)), SUM(COUNTIFS($J$14:$J$89, E$106, $I$14:$I$89, "&gt; 0", $F$14:$F$89, "&lt;&gt;C", $G$14:$G$89, {"1","5W1"}, $G$14:$G$89, {"1";"5W1"}, $K$14:$K$89, "&lt;="&amp;$A149, $L$14:$L$89, "&gt;="&amp;$A150)), SUM(COUNTIFS($J$14:$J$89, E$106, $I$14:$I$89, "&gt; 0", $F$14:$F$89, "&lt;&gt;C", $G$14:$G$89, {"1","5W2"}, $G$14:$G$89, {"1";"5W2"}, $K$14:$K$89, "&lt;="&amp;$A149, $L$14:$L$89, "&gt;="&amp;$A150)), SUM(COUNTIFS($J$14:$J$89, E$106, $I$14:$I$89, "&gt; 0", $F$14:$F$89, "&lt;&gt;C", $G$14:$G$89, {"1","5W3"}, $G$14:$G$89, {"1";"5W3"}, $K$14:$K$89, "&lt;="&amp;$A149, $L$14:$L$89, "&gt;="&amp;$A150)), SUM(COUNTIFS($J$14:$J$89, E$106, $I$14:$I$89, "&gt; 0", $F$14:$F$89, "&lt;&gt;C", $G$14:$G$89, {"1","8W1"}, $G$14:$G$89, {"1";"8W1"}, $K$14:$K$89, "&lt;="&amp;$A149, $L$14:$L$89, "&gt;="&amp;$A150)), SUM(COUNTIFS($J$14:$J$89, E$106, $I$14:$I$89, "&gt; 0", $F$14:$F$89, "&lt;&gt;C", $G$14:$G$89, {"1","8W2"}, $G$14:$G$89, {"1";"8W2"}, $K$14:$K$89, "&lt;="&amp;$A149, $L$14:$L$89, "&gt;="&amp;$A150)), SUM(COUNTIFS($J$14:$J$89, E$106, $I$14:$I$89, "&gt; 0", $F$14:$F$89, "&lt;&gt;C", $G$14:$G$89, {"8W1","5W1"}, $G$14:$G$89, {"8W1";"5W1"}, $K$14:$K$89, "&lt;="&amp;$A149, $L$14:$L$89, "&gt;="&amp;$A150)), SUM(COUNTIFS($J$14:$J$89, E$106, $I$14:$I$89, "&gt; 0", $F$14:$F$89, "&lt;&gt;C", $G$14:$G$89, {"8W1","5W2"}, $G$14:$G$89, {"8W1";"5W2"}, $K$14:$K$89, "&lt;="&amp;$A149, $L$14:$L$89, "&gt;="&amp;$A150)), SUM(COUNTIFS($J$14:$J$89, E$106, $I$14:$I$89, "&gt; 0", $F$14:$F$89, "&lt;&gt;C", $G$14:$G$89, {"8W2","5W2"}, $G$14:$G$89, {"8W2";"5W2"}, $K$14:$K$89, "&lt;="&amp;$A149, $L$14:$L$89, "&gt;="&amp;$A150)), SUM(COUNTIFS($J$14:$J$89, E$106, $I$14:$I$89, "&gt; 0", $F$14:$F$89, "&lt;&gt;C", $G$14:$G$89, {"8W2","5W3"}, $G$14:$G$89, {"8W2";"5W3"}, $K$14:$K$89, "&lt;="&amp;$A149, $L$14:$L$89, "&gt;="&amp;$A150))))</f>
        <v>1</v>
      </c>
      <c r="F149" s="54">
        <f xml:space="preserve"> IF(COUNTIFS($J$14:$J$89, F$106, $I$14:$I$89, "&gt; 0", $F$14:$F$89, "&lt;&gt;C", $K$14:$K$89, "&lt;="&amp;$A149, $L$14:$L$89, "&gt;="&amp;$A150) &lt; 2, COUNTIFS($J$14:$J$89, F$106, $I$14:$I$89, "&gt; 0", $F$14:$F$89, "&lt;&gt;C", $K$14:$K$89, "&lt;="&amp;$A149, $L$14:$L$89, "&gt;="&amp;$A150), MAX(SUM(COUNTIFS($J$14:$J$89, F$106, $I$14:$I$89, "&gt; 0", $F$14:$F$89, "&lt;&gt;C", $G$14:$G$89, {"1"}, $G$14:$G$89, {"1"}, $K$14:$K$89, "&lt;="&amp;$A149, $L$14:$L$89, "&gt;="&amp;$A150)), SUM(COUNTIFS($J$14:$J$89, F$106, $I$14:$I$89, "&gt; 0", $F$14:$F$89, "&lt;&gt;C", $G$14:$G$89, {"1","5W1"}, $G$14:$G$89, {"1";"5W1"}, $K$14:$K$89, "&lt;="&amp;$A149, $L$14:$L$89, "&gt;="&amp;$A150)), SUM(COUNTIFS($J$14:$J$89, F$106, $I$14:$I$89, "&gt; 0", $F$14:$F$89, "&lt;&gt;C", $G$14:$G$89, {"1","5W2"}, $G$14:$G$89, {"1";"5W2"}, $K$14:$K$89, "&lt;="&amp;$A149, $L$14:$L$89, "&gt;="&amp;$A150)), SUM(COUNTIFS($J$14:$J$89, F$106, $I$14:$I$89, "&gt; 0", $F$14:$F$89, "&lt;&gt;C", $G$14:$G$89, {"1","5W3"}, $G$14:$G$89, {"1";"5W3"}, $K$14:$K$89, "&lt;="&amp;$A149, $L$14:$L$89, "&gt;="&amp;$A150)), SUM(COUNTIFS($J$14:$J$89, F$106, $I$14:$I$89, "&gt; 0", $F$14:$F$89, "&lt;&gt;C", $G$14:$G$89, {"1","8W1"}, $G$14:$G$89, {"1";"8W1"}, $K$14:$K$89, "&lt;="&amp;$A149, $L$14:$L$89, "&gt;="&amp;$A150)), SUM(COUNTIFS($J$14:$J$89, F$106, $I$14:$I$89, "&gt; 0", $F$14:$F$89, "&lt;&gt;C", $G$14:$G$89, {"1","8W2"}, $G$14:$G$89, {"1";"8W2"}, $K$14:$K$89, "&lt;="&amp;$A149, $L$14:$L$89, "&gt;="&amp;$A150)), SUM(COUNTIFS($J$14:$J$89, F$106, $I$14:$I$89, "&gt; 0", $F$14:$F$89, "&lt;&gt;C", $G$14:$G$89, {"8W1","5W1"}, $G$14:$G$89, {"8W1";"5W1"}, $K$14:$K$89, "&lt;="&amp;$A149, $L$14:$L$89, "&gt;="&amp;$A150)), SUM(COUNTIFS($J$14:$J$89, F$106, $I$14:$I$89, "&gt; 0", $F$14:$F$89, "&lt;&gt;C", $G$14:$G$89, {"8W1","5W2"}, $G$14:$G$89, {"8W1";"5W2"}, $K$14:$K$89, "&lt;="&amp;$A149, $L$14:$L$89, "&gt;="&amp;$A150)), SUM(COUNTIFS($J$14:$J$89, F$106, $I$14:$I$89, "&gt; 0", $F$14:$F$89, "&lt;&gt;C", $G$14:$G$89, {"8W2","5W2"}, $G$14:$G$89, {"8W2";"5W2"}, $K$14:$K$89, "&lt;="&amp;$A149, $L$14:$L$89, "&gt;="&amp;$A150)), SUM(COUNTIFS($J$14:$J$89, F$106, $I$14:$I$89, "&gt; 0", $F$14:$F$89, "&lt;&gt;C", $G$14:$G$89, {"8W2","5W3"}, $G$14:$G$89, {"8W2";"5W3"}, $K$14:$K$89, "&lt;="&amp;$A149, $L$14:$L$89, "&gt;="&amp;$A150))))</f>
        <v>0</v>
      </c>
      <c r="G149" s="54">
        <f xml:space="preserve"> IF(COUNTIFS($J$14:$J$89, G$106, $I$14:$I$89, "&gt; 0", $F$14:$F$89, "&lt;&gt;C", $K$14:$K$89, "&lt;="&amp;$A149, $L$14:$L$89, "&gt;="&amp;$A150) &lt; 2, COUNTIFS($J$14:$J$89, G$106, $I$14:$I$89, "&gt; 0", $F$14:$F$89, "&lt;&gt;C", $K$14:$K$89, "&lt;="&amp;$A149, $L$14:$L$89, "&gt;="&amp;$A150), MAX(SUM(COUNTIFS($J$14:$J$89, G$106, $I$14:$I$89, "&gt; 0", $F$14:$F$89, "&lt;&gt;C", $G$14:$G$89, {"1"}, $G$14:$G$89, {"1"}, $K$14:$K$89, "&lt;="&amp;$A149, $L$14:$L$89, "&gt;="&amp;$A150)), SUM(COUNTIFS($J$14:$J$89, G$106, $I$14:$I$89, "&gt; 0", $F$14:$F$89, "&lt;&gt;C", $G$14:$G$89, {"1","5W1"}, $G$14:$G$89, {"1";"5W1"}, $K$14:$K$89, "&lt;="&amp;$A149, $L$14:$L$89, "&gt;="&amp;$A150)), SUM(COUNTIFS($J$14:$J$89, G$106, $I$14:$I$89, "&gt; 0", $F$14:$F$89, "&lt;&gt;C", $G$14:$G$89, {"1","5W2"}, $G$14:$G$89, {"1";"5W2"}, $K$14:$K$89, "&lt;="&amp;$A149, $L$14:$L$89, "&gt;="&amp;$A150)), SUM(COUNTIFS($J$14:$J$89, G$106, $I$14:$I$89, "&gt; 0", $F$14:$F$89, "&lt;&gt;C", $G$14:$G$89, {"1","5W3"}, $G$14:$G$89, {"1";"5W3"}, $K$14:$K$89, "&lt;="&amp;$A149, $L$14:$L$89, "&gt;="&amp;$A150)), SUM(COUNTIFS($J$14:$J$89, G$106, $I$14:$I$89, "&gt; 0", $F$14:$F$89, "&lt;&gt;C", $G$14:$G$89, {"1","8W1"}, $G$14:$G$89, {"1";"8W1"}, $K$14:$K$89, "&lt;="&amp;$A149, $L$14:$L$89, "&gt;="&amp;$A150)), SUM(COUNTIFS($J$14:$J$89, G$106, $I$14:$I$89, "&gt; 0", $F$14:$F$89, "&lt;&gt;C", $G$14:$G$89, {"1","8W2"}, $G$14:$G$89, {"1";"8W2"}, $K$14:$K$89, "&lt;="&amp;$A149, $L$14:$L$89, "&gt;="&amp;$A150)), SUM(COUNTIFS($J$14:$J$89, G$106, $I$14:$I$89, "&gt; 0", $F$14:$F$89, "&lt;&gt;C", $G$14:$G$89, {"8W1","5W1"}, $G$14:$G$89, {"8W1";"5W1"}, $K$14:$K$89, "&lt;="&amp;$A149, $L$14:$L$89, "&gt;="&amp;$A150)), SUM(COUNTIFS($J$14:$J$89, G$106, $I$14:$I$89, "&gt; 0", $F$14:$F$89, "&lt;&gt;C", $G$14:$G$89, {"8W1","5W2"}, $G$14:$G$89, {"8W1";"5W2"}, $K$14:$K$89, "&lt;="&amp;$A149, $L$14:$L$89, "&gt;="&amp;$A150)), SUM(COUNTIFS($J$14:$J$89, G$106, $I$14:$I$89, "&gt; 0", $F$14:$F$89, "&lt;&gt;C", $G$14:$G$89, {"8W2","5W2"}, $G$14:$G$89, {"8W2";"5W2"}, $K$14:$K$89, "&lt;="&amp;$A149, $L$14:$L$89, "&gt;="&amp;$A150)), SUM(COUNTIFS($J$14:$J$89, G$106, $I$14:$I$89, "&gt; 0", $F$14:$F$89, "&lt;&gt;C", $G$14:$G$89, {"8W2","5W3"}, $G$14:$G$89, {"8W2";"5W3"}, $K$14:$K$89, "&lt;="&amp;$A149, $L$14:$L$89, "&gt;="&amp;$A150))))</f>
        <v>0</v>
      </c>
      <c r="H149" s="54">
        <f xml:space="preserve"> IF(COUNTIFS($J$14:$J$89, H$106, $I$14:$I$89, "&gt; 0", $F$14:$F$89, "&lt;&gt;C", $K$14:$K$89, "&lt;="&amp;$A149, $L$14:$L$89, "&gt;="&amp;$A150) &lt; 2, COUNTIFS($J$14:$J$89, H$106, $I$14:$I$89, "&gt; 0", $F$14:$F$89, "&lt;&gt;C", $K$14:$K$89, "&lt;="&amp;$A149, $L$14:$L$89, "&gt;="&amp;$A150), MAX(SUM(COUNTIFS($J$14:$J$89, H$106, $I$14:$I$89, "&gt; 0", $F$14:$F$89, "&lt;&gt;C", $G$14:$G$89, {"1"}, $G$14:$G$89, {"1"}, $K$14:$K$89, "&lt;="&amp;$A149, $L$14:$L$89, "&gt;="&amp;$A150)), SUM(COUNTIFS($J$14:$J$89, H$106, $I$14:$I$89, "&gt; 0", $F$14:$F$89, "&lt;&gt;C", $G$14:$G$89, {"1","5W1"}, $G$14:$G$89, {"1";"5W1"}, $K$14:$K$89, "&lt;="&amp;$A149, $L$14:$L$89, "&gt;="&amp;$A150)), SUM(COUNTIFS($J$14:$J$89, H$106, $I$14:$I$89, "&gt; 0", $F$14:$F$89, "&lt;&gt;C", $G$14:$G$89, {"1","5W2"}, $G$14:$G$89, {"1";"5W2"}, $K$14:$K$89, "&lt;="&amp;$A149, $L$14:$L$89, "&gt;="&amp;$A150)), SUM(COUNTIFS($J$14:$J$89, H$106, $I$14:$I$89, "&gt; 0", $F$14:$F$89, "&lt;&gt;C", $G$14:$G$89, {"1","5W3"}, $G$14:$G$89, {"1";"5W3"}, $K$14:$K$89, "&lt;="&amp;$A149, $L$14:$L$89, "&gt;="&amp;$A150)), SUM(COUNTIFS($J$14:$J$89, H$106, $I$14:$I$89, "&gt; 0", $F$14:$F$89, "&lt;&gt;C", $G$14:$G$89, {"1","8W1"}, $G$14:$G$89, {"1";"8W1"}, $K$14:$K$89, "&lt;="&amp;$A149, $L$14:$L$89, "&gt;="&amp;$A150)), SUM(COUNTIFS($J$14:$J$89, H$106, $I$14:$I$89, "&gt; 0", $F$14:$F$89, "&lt;&gt;C", $G$14:$G$89, {"1","8W2"}, $G$14:$G$89, {"1";"8W2"}, $K$14:$K$89, "&lt;="&amp;$A149, $L$14:$L$89, "&gt;="&amp;$A150)), SUM(COUNTIFS($J$14:$J$89, H$106, $I$14:$I$89, "&gt; 0", $F$14:$F$89, "&lt;&gt;C", $G$14:$G$89, {"8W1","5W1"}, $G$14:$G$89, {"8W1";"5W1"}, $K$14:$K$89, "&lt;="&amp;$A149, $L$14:$L$89, "&gt;="&amp;$A150)), SUM(COUNTIFS($J$14:$J$89, H$106, $I$14:$I$89, "&gt; 0", $F$14:$F$89, "&lt;&gt;C", $G$14:$G$89, {"8W1","5W2"}, $G$14:$G$89, {"8W1";"5W2"}, $K$14:$K$89, "&lt;="&amp;$A149, $L$14:$L$89, "&gt;="&amp;$A150)), SUM(COUNTIFS($J$14:$J$89, H$106, $I$14:$I$89, "&gt; 0", $F$14:$F$89, "&lt;&gt;C", $G$14:$G$89, {"8W2","5W2"}, $G$14:$G$89, {"8W2";"5W2"}, $K$14:$K$89, "&lt;="&amp;$A149, $L$14:$L$89, "&gt;="&amp;$A150)), SUM(COUNTIFS($J$14:$J$89, H$106, $I$14:$I$89, "&gt; 0", $F$14:$F$89, "&lt;&gt;C", $G$14:$G$89, {"8W2","5W3"}, $G$14:$G$89, {"8W2";"5W3"}, $K$14:$K$89, "&lt;="&amp;$A149, $L$14:$L$89, "&gt;="&amp;$A150))))</f>
        <v>0</v>
      </c>
      <c r="P149"/>
    </row>
    <row r="150" spans="1:16" ht="15" x14ac:dyDescent="0.25">
      <c r="A150" s="152">
        <f t="shared" si="8"/>
        <v>0.76041666666666607</v>
      </c>
      <c r="B150" s="202" t="str">
        <f t="shared" si="4"/>
        <v>6:15 PM-6:30 PM</v>
      </c>
      <c r="C150" s="54">
        <f xml:space="preserve"> IF(COUNTIFS($J$14:$J$89, C$106, $I$14:$I$89, "&gt; 0", $F$14:$F$89, "&lt;&gt;C", $K$14:$K$89, "&lt;="&amp;$A150, $L$14:$L$89, "&gt;="&amp;$A151) &lt; 2, COUNTIFS($J$14:$J$89, C$106, $I$14:$I$89, "&gt; 0", $F$14:$F$89, "&lt;&gt;C", $K$14:$K$89, "&lt;="&amp;$A150, $L$14:$L$89, "&gt;="&amp;$A151), MAX(SUM(COUNTIFS($J$14:$J$89, C$106, $I$14:$I$89, "&gt; 0", $F$14:$F$89, "&lt;&gt;C", $G$14:$G$89, {"1"}, $G$14:$G$89, {"1"}, $K$14:$K$89, "&lt;="&amp;$A150, $L$14:$L$89, "&gt;="&amp;$A151)), SUM(COUNTIFS($J$14:$J$89, C$106, $I$14:$I$89, "&gt; 0", $F$14:$F$89, "&lt;&gt;C", $G$14:$G$89, {"1","5W1"}, $G$14:$G$89, {"1";"5W1"}, $K$14:$K$89, "&lt;="&amp;$A150, $L$14:$L$89, "&gt;="&amp;$A151)), SUM(COUNTIFS($J$14:$J$89, C$106, $I$14:$I$89, "&gt; 0", $F$14:$F$89, "&lt;&gt;C", $G$14:$G$89, {"1","5W2"}, $G$14:$G$89, {"1";"5W2"}, $K$14:$K$89, "&lt;="&amp;$A150, $L$14:$L$89, "&gt;="&amp;$A151)), SUM(COUNTIFS($J$14:$J$89, C$106, $I$14:$I$89, "&gt; 0", $F$14:$F$89, "&lt;&gt;C", $G$14:$G$89, {"1","5W3"}, $G$14:$G$89, {"1";"5W3"}, $K$14:$K$89, "&lt;="&amp;$A150, $L$14:$L$89, "&gt;="&amp;$A151)), SUM(COUNTIFS($J$14:$J$89, C$106, $I$14:$I$89, "&gt; 0", $F$14:$F$89, "&lt;&gt;C", $G$14:$G$89, {"1","8W1"}, $G$14:$G$89, {"1";"8W1"}, $K$14:$K$89, "&lt;="&amp;$A150, $L$14:$L$89, "&gt;="&amp;$A151)), SUM(COUNTIFS($J$14:$J$89, C$106, $I$14:$I$89, "&gt; 0", $F$14:$F$89, "&lt;&gt;C", $G$14:$G$89, {"1","8W2"}, $G$14:$G$89, {"1";"8W2"}, $K$14:$K$89, "&lt;="&amp;$A150, $L$14:$L$89, "&gt;="&amp;$A151)), SUM(COUNTIFS($J$14:$J$89, C$106, $I$14:$I$89, "&gt; 0", $F$14:$F$89, "&lt;&gt;C", $G$14:$G$89, {"8W1","5W1"}, $G$14:$G$89, {"8W1";"5W1"}, $K$14:$K$89, "&lt;="&amp;$A150, $L$14:$L$89, "&gt;="&amp;$A151)), SUM(COUNTIFS($J$14:$J$89, C$106, $I$14:$I$89, "&gt; 0", $F$14:$F$89, "&lt;&gt;C", $G$14:$G$89, {"8W1","5W2"}, $G$14:$G$89, {"8W1";"5W2"}, $K$14:$K$89, "&lt;="&amp;$A150, $L$14:$L$89, "&gt;="&amp;$A151)), SUM(COUNTIFS($J$14:$J$89, C$106, $I$14:$I$89, "&gt; 0", $F$14:$F$89, "&lt;&gt;C", $G$14:$G$89, {"8W2","5W2"}, $G$14:$G$89, {"8W2";"5W2"}, $K$14:$K$89, "&lt;="&amp;$A150, $L$14:$L$89, "&gt;="&amp;$A151)), SUM(COUNTIFS($J$14:$J$89, C$106, $I$14:$I$89, "&gt; 0", $F$14:$F$89, "&lt;&gt;C", $G$14:$G$89, {"8W2","5W3"}, $G$14:$G$89, {"8W2";"5W3"}, $K$14:$K$89, "&lt;="&amp;$A150, $L$14:$L$89, "&gt;="&amp;$A151))))</f>
        <v>1</v>
      </c>
      <c r="D150" s="54">
        <f xml:space="preserve"> IF(COUNTIFS($J$14:$J$89, D$106, $I$14:$I$89, "&gt; 0", $F$14:$F$89, "&lt;&gt;C", $K$14:$K$89, "&lt;="&amp;$A150, $L$14:$L$89, "&gt;="&amp;$A151) &lt; 2, COUNTIFS($J$14:$J$89, D$106, $I$14:$I$89, "&gt; 0", $F$14:$F$89, "&lt;&gt;C", $K$14:$K$89, "&lt;="&amp;$A150, $L$14:$L$89, "&gt;="&amp;$A151), MAX(SUM(COUNTIFS($J$14:$J$89, D$106, $I$14:$I$89, "&gt; 0", $F$14:$F$89, "&lt;&gt;C", $G$14:$G$89, {"1"}, $G$14:$G$89, {"1"}, $K$14:$K$89, "&lt;="&amp;$A150, $L$14:$L$89, "&gt;="&amp;$A151)), SUM(COUNTIFS($J$14:$J$89, D$106, $I$14:$I$89, "&gt; 0", $F$14:$F$89, "&lt;&gt;C", $G$14:$G$89, {"1","5W1"}, $G$14:$G$89, {"1";"5W1"}, $K$14:$K$89, "&lt;="&amp;$A150, $L$14:$L$89, "&gt;="&amp;$A151)), SUM(COUNTIFS($J$14:$J$89, D$106, $I$14:$I$89, "&gt; 0", $F$14:$F$89, "&lt;&gt;C", $G$14:$G$89, {"1","5W2"}, $G$14:$G$89, {"1";"5W2"}, $K$14:$K$89, "&lt;="&amp;$A150, $L$14:$L$89, "&gt;="&amp;$A151)), SUM(COUNTIFS($J$14:$J$89, D$106, $I$14:$I$89, "&gt; 0", $F$14:$F$89, "&lt;&gt;C", $G$14:$G$89, {"1","5W3"}, $G$14:$G$89, {"1";"5W3"}, $K$14:$K$89, "&lt;="&amp;$A150, $L$14:$L$89, "&gt;="&amp;$A151)), SUM(COUNTIFS($J$14:$J$89, D$106, $I$14:$I$89, "&gt; 0", $F$14:$F$89, "&lt;&gt;C", $G$14:$G$89, {"1","8W1"}, $G$14:$G$89, {"1";"8W1"}, $K$14:$K$89, "&lt;="&amp;$A150, $L$14:$L$89, "&gt;="&amp;$A151)), SUM(COUNTIFS($J$14:$J$89, D$106, $I$14:$I$89, "&gt; 0", $F$14:$F$89, "&lt;&gt;C", $G$14:$G$89, {"1","8W2"}, $G$14:$G$89, {"1";"8W2"}, $K$14:$K$89, "&lt;="&amp;$A150, $L$14:$L$89, "&gt;="&amp;$A151)), SUM(COUNTIFS($J$14:$J$89, D$106, $I$14:$I$89, "&gt; 0", $F$14:$F$89, "&lt;&gt;C", $G$14:$G$89, {"8W1","5W1"}, $G$14:$G$89, {"8W1";"5W1"}, $K$14:$K$89, "&lt;="&amp;$A150, $L$14:$L$89, "&gt;="&amp;$A151)), SUM(COUNTIFS($J$14:$J$89, D$106, $I$14:$I$89, "&gt; 0", $F$14:$F$89, "&lt;&gt;C", $G$14:$G$89, {"8W1","5W2"}, $G$14:$G$89, {"8W1";"5W2"}, $K$14:$K$89, "&lt;="&amp;$A150, $L$14:$L$89, "&gt;="&amp;$A151)), SUM(COUNTIFS($J$14:$J$89, D$106, $I$14:$I$89, "&gt; 0", $F$14:$F$89, "&lt;&gt;C", $G$14:$G$89, {"8W2","5W2"}, $G$14:$G$89, {"8W2";"5W2"}, $K$14:$K$89, "&lt;="&amp;$A150, $L$14:$L$89, "&gt;="&amp;$A151)), SUM(COUNTIFS($J$14:$J$89, D$106, $I$14:$I$89, "&gt; 0", $F$14:$F$89, "&lt;&gt;C", $G$14:$G$89, {"8W2","5W3"}, $G$14:$G$89, {"8W2";"5W3"}, $K$14:$K$89, "&lt;="&amp;$A150, $L$14:$L$89, "&gt;="&amp;$A151))))</f>
        <v>1</v>
      </c>
      <c r="E150" s="54">
        <f xml:space="preserve"> IF(COUNTIFS($J$14:$J$89, E$106, $I$14:$I$89, "&gt; 0", $F$14:$F$89, "&lt;&gt;C", $K$14:$K$89, "&lt;="&amp;$A150, $L$14:$L$89, "&gt;="&amp;$A151) &lt; 2, COUNTIFS($J$14:$J$89, E$106, $I$14:$I$89, "&gt; 0", $F$14:$F$89, "&lt;&gt;C", $K$14:$K$89, "&lt;="&amp;$A150, $L$14:$L$89, "&gt;="&amp;$A151), MAX(SUM(COUNTIFS($J$14:$J$89, E$106, $I$14:$I$89, "&gt; 0", $F$14:$F$89, "&lt;&gt;C", $G$14:$G$89, {"1"}, $G$14:$G$89, {"1"}, $K$14:$K$89, "&lt;="&amp;$A150, $L$14:$L$89, "&gt;="&amp;$A151)), SUM(COUNTIFS($J$14:$J$89, E$106, $I$14:$I$89, "&gt; 0", $F$14:$F$89, "&lt;&gt;C", $G$14:$G$89, {"1","5W1"}, $G$14:$G$89, {"1";"5W1"}, $K$14:$K$89, "&lt;="&amp;$A150, $L$14:$L$89, "&gt;="&amp;$A151)), SUM(COUNTIFS($J$14:$J$89, E$106, $I$14:$I$89, "&gt; 0", $F$14:$F$89, "&lt;&gt;C", $G$14:$G$89, {"1","5W2"}, $G$14:$G$89, {"1";"5W2"}, $K$14:$K$89, "&lt;="&amp;$A150, $L$14:$L$89, "&gt;="&amp;$A151)), SUM(COUNTIFS($J$14:$J$89, E$106, $I$14:$I$89, "&gt; 0", $F$14:$F$89, "&lt;&gt;C", $G$14:$G$89, {"1","5W3"}, $G$14:$G$89, {"1";"5W3"}, $K$14:$K$89, "&lt;="&amp;$A150, $L$14:$L$89, "&gt;="&amp;$A151)), SUM(COUNTIFS($J$14:$J$89, E$106, $I$14:$I$89, "&gt; 0", $F$14:$F$89, "&lt;&gt;C", $G$14:$G$89, {"1","8W1"}, $G$14:$G$89, {"1";"8W1"}, $K$14:$K$89, "&lt;="&amp;$A150, $L$14:$L$89, "&gt;="&amp;$A151)), SUM(COUNTIFS($J$14:$J$89, E$106, $I$14:$I$89, "&gt; 0", $F$14:$F$89, "&lt;&gt;C", $G$14:$G$89, {"1","8W2"}, $G$14:$G$89, {"1";"8W2"}, $K$14:$K$89, "&lt;="&amp;$A150, $L$14:$L$89, "&gt;="&amp;$A151)), SUM(COUNTIFS($J$14:$J$89, E$106, $I$14:$I$89, "&gt; 0", $F$14:$F$89, "&lt;&gt;C", $G$14:$G$89, {"8W1","5W1"}, $G$14:$G$89, {"8W1";"5W1"}, $K$14:$K$89, "&lt;="&amp;$A150, $L$14:$L$89, "&gt;="&amp;$A151)), SUM(COUNTIFS($J$14:$J$89, E$106, $I$14:$I$89, "&gt; 0", $F$14:$F$89, "&lt;&gt;C", $G$14:$G$89, {"8W1","5W2"}, $G$14:$G$89, {"8W1";"5W2"}, $K$14:$K$89, "&lt;="&amp;$A150, $L$14:$L$89, "&gt;="&amp;$A151)), SUM(COUNTIFS($J$14:$J$89, E$106, $I$14:$I$89, "&gt; 0", $F$14:$F$89, "&lt;&gt;C", $G$14:$G$89, {"8W2","5W2"}, $G$14:$G$89, {"8W2";"5W2"}, $K$14:$K$89, "&lt;="&amp;$A150, $L$14:$L$89, "&gt;="&amp;$A151)), SUM(COUNTIFS($J$14:$J$89, E$106, $I$14:$I$89, "&gt; 0", $F$14:$F$89, "&lt;&gt;C", $G$14:$G$89, {"8W2","5W3"}, $G$14:$G$89, {"8W2";"5W3"}, $K$14:$K$89, "&lt;="&amp;$A150, $L$14:$L$89, "&gt;="&amp;$A151))))</f>
        <v>1</v>
      </c>
      <c r="F150" s="54">
        <f xml:space="preserve"> IF(COUNTIFS($J$14:$J$89, F$106, $I$14:$I$89, "&gt; 0", $F$14:$F$89, "&lt;&gt;C", $K$14:$K$89, "&lt;="&amp;$A150, $L$14:$L$89, "&gt;="&amp;$A151) &lt; 2, COUNTIFS($J$14:$J$89, F$106, $I$14:$I$89, "&gt; 0", $F$14:$F$89, "&lt;&gt;C", $K$14:$K$89, "&lt;="&amp;$A150, $L$14:$L$89, "&gt;="&amp;$A151), MAX(SUM(COUNTIFS($J$14:$J$89, F$106, $I$14:$I$89, "&gt; 0", $F$14:$F$89, "&lt;&gt;C", $G$14:$G$89, {"1"}, $G$14:$G$89, {"1"}, $K$14:$K$89, "&lt;="&amp;$A150, $L$14:$L$89, "&gt;="&amp;$A151)), SUM(COUNTIFS($J$14:$J$89, F$106, $I$14:$I$89, "&gt; 0", $F$14:$F$89, "&lt;&gt;C", $G$14:$G$89, {"1","5W1"}, $G$14:$G$89, {"1";"5W1"}, $K$14:$K$89, "&lt;="&amp;$A150, $L$14:$L$89, "&gt;="&amp;$A151)), SUM(COUNTIFS($J$14:$J$89, F$106, $I$14:$I$89, "&gt; 0", $F$14:$F$89, "&lt;&gt;C", $G$14:$G$89, {"1","5W2"}, $G$14:$G$89, {"1";"5W2"}, $K$14:$K$89, "&lt;="&amp;$A150, $L$14:$L$89, "&gt;="&amp;$A151)), SUM(COUNTIFS($J$14:$J$89, F$106, $I$14:$I$89, "&gt; 0", $F$14:$F$89, "&lt;&gt;C", $G$14:$G$89, {"1","5W3"}, $G$14:$G$89, {"1";"5W3"}, $K$14:$K$89, "&lt;="&amp;$A150, $L$14:$L$89, "&gt;="&amp;$A151)), SUM(COUNTIFS($J$14:$J$89, F$106, $I$14:$I$89, "&gt; 0", $F$14:$F$89, "&lt;&gt;C", $G$14:$G$89, {"1","8W1"}, $G$14:$G$89, {"1";"8W1"}, $K$14:$K$89, "&lt;="&amp;$A150, $L$14:$L$89, "&gt;="&amp;$A151)), SUM(COUNTIFS($J$14:$J$89, F$106, $I$14:$I$89, "&gt; 0", $F$14:$F$89, "&lt;&gt;C", $G$14:$G$89, {"1","8W2"}, $G$14:$G$89, {"1";"8W2"}, $K$14:$K$89, "&lt;="&amp;$A150, $L$14:$L$89, "&gt;="&amp;$A151)), SUM(COUNTIFS($J$14:$J$89, F$106, $I$14:$I$89, "&gt; 0", $F$14:$F$89, "&lt;&gt;C", $G$14:$G$89, {"8W1","5W1"}, $G$14:$G$89, {"8W1";"5W1"}, $K$14:$K$89, "&lt;="&amp;$A150, $L$14:$L$89, "&gt;="&amp;$A151)), SUM(COUNTIFS($J$14:$J$89, F$106, $I$14:$I$89, "&gt; 0", $F$14:$F$89, "&lt;&gt;C", $G$14:$G$89, {"8W1","5W2"}, $G$14:$G$89, {"8W1";"5W2"}, $K$14:$K$89, "&lt;="&amp;$A150, $L$14:$L$89, "&gt;="&amp;$A151)), SUM(COUNTIFS($J$14:$J$89, F$106, $I$14:$I$89, "&gt; 0", $F$14:$F$89, "&lt;&gt;C", $G$14:$G$89, {"8W2","5W2"}, $G$14:$G$89, {"8W2";"5W2"}, $K$14:$K$89, "&lt;="&amp;$A150, $L$14:$L$89, "&gt;="&amp;$A151)), SUM(COUNTIFS($J$14:$J$89, F$106, $I$14:$I$89, "&gt; 0", $F$14:$F$89, "&lt;&gt;C", $G$14:$G$89, {"8W2","5W3"}, $G$14:$G$89, {"8W2";"5W3"}, $K$14:$K$89, "&lt;="&amp;$A150, $L$14:$L$89, "&gt;="&amp;$A151))))</f>
        <v>0</v>
      </c>
      <c r="G150" s="54">
        <f xml:space="preserve"> IF(COUNTIFS($J$14:$J$89, G$106, $I$14:$I$89, "&gt; 0", $F$14:$F$89, "&lt;&gt;C", $K$14:$K$89, "&lt;="&amp;$A150, $L$14:$L$89, "&gt;="&amp;$A151) &lt; 2, COUNTIFS($J$14:$J$89, G$106, $I$14:$I$89, "&gt; 0", $F$14:$F$89, "&lt;&gt;C", $K$14:$K$89, "&lt;="&amp;$A150, $L$14:$L$89, "&gt;="&amp;$A151), MAX(SUM(COUNTIFS($J$14:$J$89, G$106, $I$14:$I$89, "&gt; 0", $F$14:$F$89, "&lt;&gt;C", $G$14:$G$89, {"1"}, $G$14:$G$89, {"1"}, $K$14:$K$89, "&lt;="&amp;$A150, $L$14:$L$89, "&gt;="&amp;$A151)), SUM(COUNTIFS($J$14:$J$89, G$106, $I$14:$I$89, "&gt; 0", $F$14:$F$89, "&lt;&gt;C", $G$14:$G$89, {"1","5W1"}, $G$14:$G$89, {"1";"5W1"}, $K$14:$K$89, "&lt;="&amp;$A150, $L$14:$L$89, "&gt;="&amp;$A151)), SUM(COUNTIFS($J$14:$J$89, G$106, $I$14:$I$89, "&gt; 0", $F$14:$F$89, "&lt;&gt;C", $G$14:$G$89, {"1","5W2"}, $G$14:$G$89, {"1";"5W2"}, $K$14:$K$89, "&lt;="&amp;$A150, $L$14:$L$89, "&gt;="&amp;$A151)), SUM(COUNTIFS($J$14:$J$89, G$106, $I$14:$I$89, "&gt; 0", $F$14:$F$89, "&lt;&gt;C", $G$14:$G$89, {"1","5W3"}, $G$14:$G$89, {"1";"5W3"}, $K$14:$K$89, "&lt;="&amp;$A150, $L$14:$L$89, "&gt;="&amp;$A151)), SUM(COUNTIFS($J$14:$J$89, G$106, $I$14:$I$89, "&gt; 0", $F$14:$F$89, "&lt;&gt;C", $G$14:$G$89, {"1","8W1"}, $G$14:$G$89, {"1";"8W1"}, $K$14:$K$89, "&lt;="&amp;$A150, $L$14:$L$89, "&gt;="&amp;$A151)), SUM(COUNTIFS($J$14:$J$89, G$106, $I$14:$I$89, "&gt; 0", $F$14:$F$89, "&lt;&gt;C", $G$14:$G$89, {"1","8W2"}, $G$14:$G$89, {"1";"8W2"}, $K$14:$K$89, "&lt;="&amp;$A150, $L$14:$L$89, "&gt;="&amp;$A151)), SUM(COUNTIFS($J$14:$J$89, G$106, $I$14:$I$89, "&gt; 0", $F$14:$F$89, "&lt;&gt;C", $G$14:$G$89, {"8W1","5W1"}, $G$14:$G$89, {"8W1";"5W1"}, $K$14:$K$89, "&lt;="&amp;$A150, $L$14:$L$89, "&gt;="&amp;$A151)), SUM(COUNTIFS($J$14:$J$89, G$106, $I$14:$I$89, "&gt; 0", $F$14:$F$89, "&lt;&gt;C", $G$14:$G$89, {"8W1","5W2"}, $G$14:$G$89, {"8W1";"5W2"}, $K$14:$K$89, "&lt;="&amp;$A150, $L$14:$L$89, "&gt;="&amp;$A151)), SUM(COUNTIFS($J$14:$J$89, G$106, $I$14:$I$89, "&gt; 0", $F$14:$F$89, "&lt;&gt;C", $G$14:$G$89, {"8W2","5W2"}, $G$14:$G$89, {"8W2";"5W2"}, $K$14:$K$89, "&lt;="&amp;$A150, $L$14:$L$89, "&gt;="&amp;$A151)), SUM(COUNTIFS($J$14:$J$89, G$106, $I$14:$I$89, "&gt; 0", $F$14:$F$89, "&lt;&gt;C", $G$14:$G$89, {"8W2","5W3"}, $G$14:$G$89, {"8W2";"5W3"}, $K$14:$K$89, "&lt;="&amp;$A150, $L$14:$L$89, "&gt;="&amp;$A151))))</f>
        <v>0</v>
      </c>
      <c r="H150" s="54">
        <f xml:space="preserve"> IF(COUNTIFS($J$14:$J$89, H$106, $I$14:$I$89, "&gt; 0", $F$14:$F$89, "&lt;&gt;C", $K$14:$K$89, "&lt;="&amp;$A150, $L$14:$L$89, "&gt;="&amp;$A151) &lt; 2, COUNTIFS($J$14:$J$89, H$106, $I$14:$I$89, "&gt; 0", $F$14:$F$89, "&lt;&gt;C", $K$14:$K$89, "&lt;="&amp;$A150, $L$14:$L$89, "&gt;="&amp;$A151), MAX(SUM(COUNTIFS($J$14:$J$89, H$106, $I$14:$I$89, "&gt; 0", $F$14:$F$89, "&lt;&gt;C", $G$14:$G$89, {"1"}, $G$14:$G$89, {"1"}, $K$14:$K$89, "&lt;="&amp;$A150, $L$14:$L$89, "&gt;="&amp;$A151)), SUM(COUNTIFS($J$14:$J$89, H$106, $I$14:$I$89, "&gt; 0", $F$14:$F$89, "&lt;&gt;C", $G$14:$G$89, {"1","5W1"}, $G$14:$G$89, {"1";"5W1"}, $K$14:$K$89, "&lt;="&amp;$A150, $L$14:$L$89, "&gt;="&amp;$A151)), SUM(COUNTIFS($J$14:$J$89, H$106, $I$14:$I$89, "&gt; 0", $F$14:$F$89, "&lt;&gt;C", $G$14:$G$89, {"1","5W2"}, $G$14:$G$89, {"1";"5W2"}, $K$14:$K$89, "&lt;="&amp;$A150, $L$14:$L$89, "&gt;="&amp;$A151)), SUM(COUNTIFS($J$14:$J$89, H$106, $I$14:$I$89, "&gt; 0", $F$14:$F$89, "&lt;&gt;C", $G$14:$G$89, {"1","5W3"}, $G$14:$G$89, {"1";"5W3"}, $K$14:$K$89, "&lt;="&amp;$A150, $L$14:$L$89, "&gt;="&amp;$A151)), SUM(COUNTIFS($J$14:$J$89, H$106, $I$14:$I$89, "&gt; 0", $F$14:$F$89, "&lt;&gt;C", $G$14:$G$89, {"1","8W1"}, $G$14:$G$89, {"1";"8W1"}, $K$14:$K$89, "&lt;="&amp;$A150, $L$14:$L$89, "&gt;="&amp;$A151)), SUM(COUNTIFS($J$14:$J$89, H$106, $I$14:$I$89, "&gt; 0", $F$14:$F$89, "&lt;&gt;C", $G$14:$G$89, {"1","8W2"}, $G$14:$G$89, {"1";"8W2"}, $K$14:$K$89, "&lt;="&amp;$A150, $L$14:$L$89, "&gt;="&amp;$A151)), SUM(COUNTIFS($J$14:$J$89, H$106, $I$14:$I$89, "&gt; 0", $F$14:$F$89, "&lt;&gt;C", $G$14:$G$89, {"8W1","5W1"}, $G$14:$G$89, {"8W1";"5W1"}, $K$14:$K$89, "&lt;="&amp;$A150, $L$14:$L$89, "&gt;="&amp;$A151)), SUM(COUNTIFS($J$14:$J$89, H$106, $I$14:$I$89, "&gt; 0", $F$14:$F$89, "&lt;&gt;C", $G$14:$G$89, {"8W1","5W2"}, $G$14:$G$89, {"8W1";"5W2"}, $K$14:$K$89, "&lt;="&amp;$A150, $L$14:$L$89, "&gt;="&amp;$A151)), SUM(COUNTIFS($J$14:$J$89, H$106, $I$14:$I$89, "&gt; 0", $F$14:$F$89, "&lt;&gt;C", $G$14:$G$89, {"8W2","5W2"}, $G$14:$G$89, {"8W2";"5W2"}, $K$14:$K$89, "&lt;="&amp;$A150, $L$14:$L$89, "&gt;="&amp;$A151)), SUM(COUNTIFS($J$14:$J$89, H$106, $I$14:$I$89, "&gt; 0", $F$14:$F$89, "&lt;&gt;C", $G$14:$G$89, {"8W2","5W3"}, $G$14:$G$89, {"8W2";"5W3"}, $K$14:$K$89, "&lt;="&amp;$A150, $L$14:$L$89, "&gt;="&amp;$A151))))</f>
        <v>0</v>
      </c>
      <c r="P150"/>
    </row>
    <row r="151" spans="1:16" ht="15" x14ac:dyDescent="0.25">
      <c r="A151" s="152">
        <f t="shared" si="8"/>
        <v>0.7708333333333327</v>
      </c>
      <c r="B151" s="202" t="str">
        <f t="shared" si="4"/>
        <v>6:30 PM-6:45 PM</v>
      </c>
      <c r="C151" s="54">
        <f xml:space="preserve"> IF(COUNTIFS($J$14:$J$89, C$106, $I$14:$I$89, "&gt; 0", $F$14:$F$89, "&lt;&gt;C", $K$14:$K$89, "&lt;="&amp;$A151, $L$14:$L$89, "&gt;="&amp;$A152) &lt; 2, COUNTIFS($J$14:$J$89, C$106, $I$14:$I$89, "&gt; 0", $F$14:$F$89, "&lt;&gt;C", $K$14:$K$89, "&lt;="&amp;$A151, $L$14:$L$89, "&gt;="&amp;$A152), MAX(SUM(COUNTIFS($J$14:$J$89, C$106, $I$14:$I$89, "&gt; 0", $F$14:$F$89, "&lt;&gt;C", $G$14:$G$89, {"1"}, $G$14:$G$89, {"1"}, $K$14:$K$89, "&lt;="&amp;$A151, $L$14:$L$89, "&gt;="&amp;$A152)), SUM(COUNTIFS($J$14:$J$89, C$106, $I$14:$I$89, "&gt; 0", $F$14:$F$89, "&lt;&gt;C", $G$14:$G$89, {"1","5W1"}, $G$14:$G$89, {"1";"5W1"}, $K$14:$K$89, "&lt;="&amp;$A151, $L$14:$L$89, "&gt;="&amp;$A152)), SUM(COUNTIFS($J$14:$J$89, C$106, $I$14:$I$89, "&gt; 0", $F$14:$F$89, "&lt;&gt;C", $G$14:$G$89, {"1","5W2"}, $G$14:$G$89, {"1";"5W2"}, $K$14:$K$89, "&lt;="&amp;$A151, $L$14:$L$89, "&gt;="&amp;$A152)), SUM(COUNTIFS($J$14:$J$89, C$106, $I$14:$I$89, "&gt; 0", $F$14:$F$89, "&lt;&gt;C", $G$14:$G$89, {"1","5W3"}, $G$14:$G$89, {"1";"5W3"}, $K$14:$K$89, "&lt;="&amp;$A151, $L$14:$L$89, "&gt;="&amp;$A152)), SUM(COUNTIFS($J$14:$J$89, C$106, $I$14:$I$89, "&gt; 0", $F$14:$F$89, "&lt;&gt;C", $G$14:$G$89, {"1","8W1"}, $G$14:$G$89, {"1";"8W1"}, $K$14:$K$89, "&lt;="&amp;$A151, $L$14:$L$89, "&gt;="&amp;$A152)), SUM(COUNTIFS($J$14:$J$89, C$106, $I$14:$I$89, "&gt; 0", $F$14:$F$89, "&lt;&gt;C", $G$14:$G$89, {"1","8W2"}, $G$14:$G$89, {"1";"8W2"}, $K$14:$K$89, "&lt;="&amp;$A151, $L$14:$L$89, "&gt;="&amp;$A152)), SUM(COUNTIFS($J$14:$J$89, C$106, $I$14:$I$89, "&gt; 0", $F$14:$F$89, "&lt;&gt;C", $G$14:$G$89, {"8W1","5W1"}, $G$14:$G$89, {"8W1";"5W1"}, $K$14:$K$89, "&lt;="&amp;$A151, $L$14:$L$89, "&gt;="&amp;$A152)), SUM(COUNTIFS($J$14:$J$89, C$106, $I$14:$I$89, "&gt; 0", $F$14:$F$89, "&lt;&gt;C", $G$14:$G$89, {"8W1","5W2"}, $G$14:$G$89, {"8W1";"5W2"}, $K$14:$K$89, "&lt;="&amp;$A151, $L$14:$L$89, "&gt;="&amp;$A152)), SUM(COUNTIFS($J$14:$J$89, C$106, $I$14:$I$89, "&gt; 0", $F$14:$F$89, "&lt;&gt;C", $G$14:$G$89, {"8W2","5W2"}, $G$14:$G$89, {"8W2";"5W2"}, $K$14:$K$89, "&lt;="&amp;$A151, $L$14:$L$89, "&gt;="&amp;$A152)), SUM(COUNTIFS($J$14:$J$89, C$106, $I$14:$I$89, "&gt; 0", $F$14:$F$89, "&lt;&gt;C", $G$14:$G$89, {"8W2","5W3"}, $G$14:$G$89, {"8W2";"5W3"}, $K$14:$K$89, "&lt;="&amp;$A151, $L$14:$L$89, "&gt;="&amp;$A152))))</f>
        <v>1</v>
      </c>
      <c r="D151" s="54">
        <f xml:space="preserve"> IF(COUNTIFS($J$14:$J$89, D$106, $I$14:$I$89, "&gt; 0", $F$14:$F$89, "&lt;&gt;C", $K$14:$K$89, "&lt;="&amp;$A151, $L$14:$L$89, "&gt;="&amp;$A152) &lt; 2, COUNTIFS($J$14:$J$89, D$106, $I$14:$I$89, "&gt; 0", $F$14:$F$89, "&lt;&gt;C", $K$14:$K$89, "&lt;="&amp;$A151, $L$14:$L$89, "&gt;="&amp;$A152), MAX(SUM(COUNTIFS($J$14:$J$89, D$106, $I$14:$I$89, "&gt; 0", $F$14:$F$89, "&lt;&gt;C", $G$14:$G$89, {"1"}, $G$14:$G$89, {"1"}, $K$14:$K$89, "&lt;="&amp;$A151, $L$14:$L$89, "&gt;="&amp;$A152)), SUM(COUNTIFS($J$14:$J$89, D$106, $I$14:$I$89, "&gt; 0", $F$14:$F$89, "&lt;&gt;C", $G$14:$G$89, {"1","5W1"}, $G$14:$G$89, {"1";"5W1"}, $K$14:$K$89, "&lt;="&amp;$A151, $L$14:$L$89, "&gt;="&amp;$A152)), SUM(COUNTIFS($J$14:$J$89, D$106, $I$14:$I$89, "&gt; 0", $F$14:$F$89, "&lt;&gt;C", $G$14:$G$89, {"1","5W2"}, $G$14:$G$89, {"1";"5W2"}, $K$14:$K$89, "&lt;="&amp;$A151, $L$14:$L$89, "&gt;="&amp;$A152)), SUM(COUNTIFS($J$14:$J$89, D$106, $I$14:$I$89, "&gt; 0", $F$14:$F$89, "&lt;&gt;C", $G$14:$G$89, {"1","5W3"}, $G$14:$G$89, {"1";"5W3"}, $K$14:$K$89, "&lt;="&amp;$A151, $L$14:$L$89, "&gt;="&amp;$A152)), SUM(COUNTIFS($J$14:$J$89, D$106, $I$14:$I$89, "&gt; 0", $F$14:$F$89, "&lt;&gt;C", $G$14:$G$89, {"1","8W1"}, $G$14:$G$89, {"1";"8W1"}, $K$14:$K$89, "&lt;="&amp;$A151, $L$14:$L$89, "&gt;="&amp;$A152)), SUM(COUNTIFS($J$14:$J$89, D$106, $I$14:$I$89, "&gt; 0", $F$14:$F$89, "&lt;&gt;C", $G$14:$G$89, {"1","8W2"}, $G$14:$G$89, {"1";"8W2"}, $K$14:$K$89, "&lt;="&amp;$A151, $L$14:$L$89, "&gt;="&amp;$A152)), SUM(COUNTIFS($J$14:$J$89, D$106, $I$14:$I$89, "&gt; 0", $F$14:$F$89, "&lt;&gt;C", $G$14:$G$89, {"8W1","5W1"}, $G$14:$G$89, {"8W1";"5W1"}, $K$14:$K$89, "&lt;="&amp;$A151, $L$14:$L$89, "&gt;="&amp;$A152)), SUM(COUNTIFS($J$14:$J$89, D$106, $I$14:$I$89, "&gt; 0", $F$14:$F$89, "&lt;&gt;C", $G$14:$G$89, {"8W1","5W2"}, $G$14:$G$89, {"8W1";"5W2"}, $K$14:$K$89, "&lt;="&amp;$A151, $L$14:$L$89, "&gt;="&amp;$A152)), SUM(COUNTIFS($J$14:$J$89, D$106, $I$14:$I$89, "&gt; 0", $F$14:$F$89, "&lt;&gt;C", $G$14:$G$89, {"8W2","5W2"}, $G$14:$G$89, {"8W2";"5W2"}, $K$14:$K$89, "&lt;="&amp;$A151, $L$14:$L$89, "&gt;="&amp;$A152)), SUM(COUNTIFS($J$14:$J$89, D$106, $I$14:$I$89, "&gt; 0", $F$14:$F$89, "&lt;&gt;C", $G$14:$G$89, {"8W2","5W3"}, $G$14:$G$89, {"8W2";"5W3"}, $K$14:$K$89, "&lt;="&amp;$A151, $L$14:$L$89, "&gt;="&amp;$A152))))</f>
        <v>1</v>
      </c>
      <c r="E151" s="54">
        <f xml:space="preserve"> IF(COUNTIFS($J$14:$J$89, E$106, $I$14:$I$89, "&gt; 0", $F$14:$F$89, "&lt;&gt;C", $K$14:$K$89, "&lt;="&amp;$A151, $L$14:$L$89, "&gt;="&amp;$A152) &lt; 2, COUNTIFS($J$14:$J$89, E$106, $I$14:$I$89, "&gt; 0", $F$14:$F$89, "&lt;&gt;C", $K$14:$K$89, "&lt;="&amp;$A151, $L$14:$L$89, "&gt;="&amp;$A152), MAX(SUM(COUNTIFS($J$14:$J$89, E$106, $I$14:$I$89, "&gt; 0", $F$14:$F$89, "&lt;&gt;C", $G$14:$G$89, {"1"}, $G$14:$G$89, {"1"}, $K$14:$K$89, "&lt;="&amp;$A151, $L$14:$L$89, "&gt;="&amp;$A152)), SUM(COUNTIFS($J$14:$J$89, E$106, $I$14:$I$89, "&gt; 0", $F$14:$F$89, "&lt;&gt;C", $G$14:$G$89, {"1","5W1"}, $G$14:$G$89, {"1";"5W1"}, $K$14:$K$89, "&lt;="&amp;$A151, $L$14:$L$89, "&gt;="&amp;$A152)), SUM(COUNTIFS($J$14:$J$89, E$106, $I$14:$I$89, "&gt; 0", $F$14:$F$89, "&lt;&gt;C", $G$14:$G$89, {"1","5W2"}, $G$14:$G$89, {"1";"5W2"}, $K$14:$K$89, "&lt;="&amp;$A151, $L$14:$L$89, "&gt;="&amp;$A152)), SUM(COUNTIFS($J$14:$J$89, E$106, $I$14:$I$89, "&gt; 0", $F$14:$F$89, "&lt;&gt;C", $G$14:$G$89, {"1","5W3"}, $G$14:$G$89, {"1";"5W3"}, $K$14:$K$89, "&lt;="&amp;$A151, $L$14:$L$89, "&gt;="&amp;$A152)), SUM(COUNTIFS($J$14:$J$89, E$106, $I$14:$I$89, "&gt; 0", $F$14:$F$89, "&lt;&gt;C", $G$14:$G$89, {"1","8W1"}, $G$14:$G$89, {"1";"8W1"}, $K$14:$K$89, "&lt;="&amp;$A151, $L$14:$L$89, "&gt;="&amp;$A152)), SUM(COUNTIFS($J$14:$J$89, E$106, $I$14:$I$89, "&gt; 0", $F$14:$F$89, "&lt;&gt;C", $G$14:$G$89, {"1","8W2"}, $G$14:$G$89, {"1";"8W2"}, $K$14:$K$89, "&lt;="&amp;$A151, $L$14:$L$89, "&gt;="&amp;$A152)), SUM(COUNTIFS($J$14:$J$89, E$106, $I$14:$I$89, "&gt; 0", $F$14:$F$89, "&lt;&gt;C", $G$14:$G$89, {"8W1","5W1"}, $G$14:$G$89, {"8W1";"5W1"}, $K$14:$K$89, "&lt;="&amp;$A151, $L$14:$L$89, "&gt;="&amp;$A152)), SUM(COUNTIFS($J$14:$J$89, E$106, $I$14:$I$89, "&gt; 0", $F$14:$F$89, "&lt;&gt;C", $G$14:$G$89, {"8W1","5W2"}, $G$14:$G$89, {"8W1";"5W2"}, $K$14:$K$89, "&lt;="&amp;$A151, $L$14:$L$89, "&gt;="&amp;$A152)), SUM(COUNTIFS($J$14:$J$89, E$106, $I$14:$I$89, "&gt; 0", $F$14:$F$89, "&lt;&gt;C", $G$14:$G$89, {"8W2","5W2"}, $G$14:$G$89, {"8W2";"5W2"}, $K$14:$K$89, "&lt;="&amp;$A151, $L$14:$L$89, "&gt;="&amp;$A152)), SUM(COUNTIFS($J$14:$J$89, E$106, $I$14:$I$89, "&gt; 0", $F$14:$F$89, "&lt;&gt;C", $G$14:$G$89, {"8W2","5W3"}, $G$14:$G$89, {"8W2";"5W3"}, $K$14:$K$89, "&lt;="&amp;$A151, $L$14:$L$89, "&gt;="&amp;$A152))))</f>
        <v>1</v>
      </c>
      <c r="F151" s="54">
        <f xml:space="preserve"> IF(COUNTIFS($J$14:$J$89, F$106, $I$14:$I$89, "&gt; 0", $F$14:$F$89, "&lt;&gt;C", $K$14:$K$89, "&lt;="&amp;$A151, $L$14:$L$89, "&gt;="&amp;$A152) &lt; 2, COUNTIFS($J$14:$J$89, F$106, $I$14:$I$89, "&gt; 0", $F$14:$F$89, "&lt;&gt;C", $K$14:$K$89, "&lt;="&amp;$A151, $L$14:$L$89, "&gt;="&amp;$A152), MAX(SUM(COUNTIFS($J$14:$J$89, F$106, $I$14:$I$89, "&gt; 0", $F$14:$F$89, "&lt;&gt;C", $G$14:$G$89, {"1"}, $G$14:$G$89, {"1"}, $K$14:$K$89, "&lt;="&amp;$A151, $L$14:$L$89, "&gt;="&amp;$A152)), SUM(COUNTIFS($J$14:$J$89, F$106, $I$14:$I$89, "&gt; 0", $F$14:$F$89, "&lt;&gt;C", $G$14:$G$89, {"1","5W1"}, $G$14:$G$89, {"1";"5W1"}, $K$14:$K$89, "&lt;="&amp;$A151, $L$14:$L$89, "&gt;="&amp;$A152)), SUM(COUNTIFS($J$14:$J$89, F$106, $I$14:$I$89, "&gt; 0", $F$14:$F$89, "&lt;&gt;C", $G$14:$G$89, {"1","5W2"}, $G$14:$G$89, {"1";"5W2"}, $K$14:$K$89, "&lt;="&amp;$A151, $L$14:$L$89, "&gt;="&amp;$A152)), SUM(COUNTIFS($J$14:$J$89, F$106, $I$14:$I$89, "&gt; 0", $F$14:$F$89, "&lt;&gt;C", $G$14:$G$89, {"1","5W3"}, $G$14:$G$89, {"1";"5W3"}, $K$14:$K$89, "&lt;="&amp;$A151, $L$14:$L$89, "&gt;="&amp;$A152)), SUM(COUNTIFS($J$14:$J$89, F$106, $I$14:$I$89, "&gt; 0", $F$14:$F$89, "&lt;&gt;C", $G$14:$G$89, {"1","8W1"}, $G$14:$G$89, {"1";"8W1"}, $K$14:$K$89, "&lt;="&amp;$A151, $L$14:$L$89, "&gt;="&amp;$A152)), SUM(COUNTIFS($J$14:$J$89, F$106, $I$14:$I$89, "&gt; 0", $F$14:$F$89, "&lt;&gt;C", $G$14:$G$89, {"1","8W2"}, $G$14:$G$89, {"1";"8W2"}, $K$14:$K$89, "&lt;="&amp;$A151, $L$14:$L$89, "&gt;="&amp;$A152)), SUM(COUNTIFS($J$14:$J$89, F$106, $I$14:$I$89, "&gt; 0", $F$14:$F$89, "&lt;&gt;C", $G$14:$G$89, {"8W1","5W1"}, $G$14:$G$89, {"8W1";"5W1"}, $K$14:$K$89, "&lt;="&amp;$A151, $L$14:$L$89, "&gt;="&amp;$A152)), SUM(COUNTIFS($J$14:$J$89, F$106, $I$14:$I$89, "&gt; 0", $F$14:$F$89, "&lt;&gt;C", $G$14:$G$89, {"8W1","5W2"}, $G$14:$G$89, {"8W1";"5W2"}, $K$14:$K$89, "&lt;="&amp;$A151, $L$14:$L$89, "&gt;="&amp;$A152)), SUM(COUNTIFS($J$14:$J$89, F$106, $I$14:$I$89, "&gt; 0", $F$14:$F$89, "&lt;&gt;C", $G$14:$G$89, {"8W2","5W2"}, $G$14:$G$89, {"8W2";"5W2"}, $K$14:$K$89, "&lt;="&amp;$A151, $L$14:$L$89, "&gt;="&amp;$A152)), SUM(COUNTIFS($J$14:$J$89, F$106, $I$14:$I$89, "&gt; 0", $F$14:$F$89, "&lt;&gt;C", $G$14:$G$89, {"8W2","5W3"}, $G$14:$G$89, {"8W2";"5W3"}, $K$14:$K$89, "&lt;="&amp;$A151, $L$14:$L$89, "&gt;="&amp;$A152))))</f>
        <v>0</v>
      </c>
      <c r="G151" s="54">
        <f xml:space="preserve"> IF(COUNTIFS($J$14:$J$89, G$106, $I$14:$I$89, "&gt; 0", $F$14:$F$89, "&lt;&gt;C", $K$14:$K$89, "&lt;="&amp;$A151, $L$14:$L$89, "&gt;="&amp;$A152) &lt; 2, COUNTIFS($J$14:$J$89, G$106, $I$14:$I$89, "&gt; 0", $F$14:$F$89, "&lt;&gt;C", $K$14:$K$89, "&lt;="&amp;$A151, $L$14:$L$89, "&gt;="&amp;$A152), MAX(SUM(COUNTIFS($J$14:$J$89, G$106, $I$14:$I$89, "&gt; 0", $F$14:$F$89, "&lt;&gt;C", $G$14:$G$89, {"1"}, $G$14:$G$89, {"1"}, $K$14:$K$89, "&lt;="&amp;$A151, $L$14:$L$89, "&gt;="&amp;$A152)), SUM(COUNTIFS($J$14:$J$89, G$106, $I$14:$I$89, "&gt; 0", $F$14:$F$89, "&lt;&gt;C", $G$14:$G$89, {"1","5W1"}, $G$14:$G$89, {"1";"5W1"}, $K$14:$K$89, "&lt;="&amp;$A151, $L$14:$L$89, "&gt;="&amp;$A152)), SUM(COUNTIFS($J$14:$J$89, G$106, $I$14:$I$89, "&gt; 0", $F$14:$F$89, "&lt;&gt;C", $G$14:$G$89, {"1","5W2"}, $G$14:$G$89, {"1";"5W2"}, $K$14:$K$89, "&lt;="&amp;$A151, $L$14:$L$89, "&gt;="&amp;$A152)), SUM(COUNTIFS($J$14:$J$89, G$106, $I$14:$I$89, "&gt; 0", $F$14:$F$89, "&lt;&gt;C", $G$14:$G$89, {"1","5W3"}, $G$14:$G$89, {"1";"5W3"}, $K$14:$K$89, "&lt;="&amp;$A151, $L$14:$L$89, "&gt;="&amp;$A152)), SUM(COUNTIFS($J$14:$J$89, G$106, $I$14:$I$89, "&gt; 0", $F$14:$F$89, "&lt;&gt;C", $G$14:$G$89, {"1","8W1"}, $G$14:$G$89, {"1";"8W1"}, $K$14:$K$89, "&lt;="&amp;$A151, $L$14:$L$89, "&gt;="&amp;$A152)), SUM(COUNTIFS($J$14:$J$89, G$106, $I$14:$I$89, "&gt; 0", $F$14:$F$89, "&lt;&gt;C", $G$14:$G$89, {"1","8W2"}, $G$14:$G$89, {"1";"8W2"}, $K$14:$K$89, "&lt;="&amp;$A151, $L$14:$L$89, "&gt;="&amp;$A152)), SUM(COUNTIFS($J$14:$J$89, G$106, $I$14:$I$89, "&gt; 0", $F$14:$F$89, "&lt;&gt;C", $G$14:$G$89, {"8W1","5W1"}, $G$14:$G$89, {"8W1";"5W1"}, $K$14:$K$89, "&lt;="&amp;$A151, $L$14:$L$89, "&gt;="&amp;$A152)), SUM(COUNTIFS($J$14:$J$89, G$106, $I$14:$I$89, "&gt; 0", $F$14:$F$89, "&lt;&gt;C", $G$14:$G$89, {"8W1","5W2"}, $G$14:$G$89, {"8W1";"5W2"}, $K$14:$K$89, "&lt;="&amp;$A151, $L$14:$L$89, "&gt;="&amp;$A152)), SUM(COUNTIFS($J$14:$J$89, G$106, $I$14:$I$89, "&gt; 0", $F$14:$F$89, "&lt;&gt;C", $G$14:$G$89, {"8W2","5W2"}, $G$14:$G$89, {"8W2";"5W2"}, $K$14:$K$89, "&lt;="&amp;$A151, $L$14:$L$89, "&gt;="&amp;$A152)), SUM(COUNTIFS($J$14:$J$89, G$106, $I$14:$I$89, "&gt; 0", $F$14:$F$89, "&lt;&gt;C", $G$14:$G$89, {"8W2","5W3"}, $G$14:$G$89, {"8W2";"5W3"}, $K$14:$K$89, "&lt;="&amp;$A151, $L$14:$L$89, "&gt;="&amp;$A152))))</f>
        <v>0</v>
      </c>
      <c r="H151" s="54">
        <f xml:space="preserve"> IF(COUNTIFS($J$14:$J$89, H$106, $I$14:$I$89, "&gt; 0", $F$14:$F$89, "&lt;&gt;C", $K$14:$K$89, "&lt;="&amp;$A151, $L$14:$L$89, "&gt;="&amp;$A152) &lt; 2, COUNTIFS($J$14:$J$89, H$106, $I$14:$I$89, "&gt; 0", $F$14:$F$89, "&lt;&gt;C", $K$14:$K$89, "&lt;="&amp;$A151, $L$14:$L$89, "&gt;="&amp;$A152), MAX(SUM(COUNTIFS($J$14:$J$89, H$106, $I$14:$I$89, "&gt; 0", $F$14:$F$89, "&lt;&gt;C", $G$14:$G$89, {"1"}, $G$14:$G$89, {"1"}, $K$14:$K$89, "&lt;="&amp;$A151, $L$14:$L$89, "&gt;="&amp;$A152)), SUM(COUNTIFS($J$14:$J$89, H$106, $I$14:$I$89, "&gt; 0", $F$14:$F$89, "&lt;&gt;C", $G$14:$G$89, {"1","5W1"}, $G$14:$G$89, {"1";"5W1"}, $K$14:$K$89, "&lt;="&amp;$A151, $L$14:$L$89, "&gt;="&amp;$A152)), SUM(COUNTIFS($J$14:$J$89, H$106, $I$14:$I$89, "&gt; 0", $F$14:$F$89, "&lt;&gt;C", $G$14:$G$89, {"1","5W2"}, $G$14:$G$89, {"1";"5W2"}, $K$14:$K$89, "&lt;="&amp;$A151, $L$14:$L$89, "&gt;="&amp;$A152)), SUM(COUNTIFS($J$14:$J$89, H$106, $I$14:$I$89, "&gt; 0", $F$14:$F$89, "&lt;&gt;C", $G$14:$G$89, {"1","5W3"}, $G$14:$G$89, {"1";"5W3"}, $K$14:$K$89, "&lt;="&amp;$A151, $L$14:$L$89, "&gt;="&amp;$A152)), SUM(COUNTIFS($J$14:$J$89, H$106, $I$14:$I$89, "&gt; 0", $F$14:$F$89, "&lt;&gt;C", $G$14:$G$89, {"1","8W1"}, $G$14:$G$89, {"1";"8W1"}, $K$14:$K$89, "&lt;="&amp;$A151, $L$14:$L$89, "&gt;="&amp;$A152)), SUM(COUNTIFS($J$14:$J$89, H$106, $I$14:$I$89, "&gt; 0", $F$14:$F$89, "&lt;&gt;C", $G$14:$G$89, {"1","8W2"}, $G$14:$G$89, {"1";"8W2"}, $K$14:$K$89, "&lt;="&amp;$A151, $L$14:$L$89, "&gt;="&amp;$A152)), SUM(COUNTIFS($J$14:$J$89, H$106, $I$14:$I$89, "&gt; 0", $F$14:$F$89, "&lt;&gt;C", $G$14:$G$89, {"8W1","5W1"}, $G$14:$G$89, {"8W1";"5W1"}, $K$14:$K$89, "&lt;="&amp;$A151, $L$14:$L$89, "&gt;="&amp;$A152)), SUM(COUNTIFS($J$14:$J$89, H$106, $I$14:$I$89, "&gt; 0", $F$14:$F$89, "&lt;&gt;C", $G$14:$G$89, {"8W1","5W2"}, $G$14:$G$89, {"8W1";"5W2"}, $K$14:$K$89, "&lt;="&amp;$A151, $L$14:$L$89, "&gt;="&amp;$A152)), SUM(COUNTIFS($J$14:$J$89, H$106, $I$14:$I$89, "&gt; 0", $F$14:$F$89, "&lt;&gt;C", $G$14:$G$89, {"8W2","5W2"}, $G$14:$G$89, {"8W2";"5W2"}, $K$14:$K$89, "&lt;="&amp;$A151, $L$14:$L$89, "&gt;="&amp;$A152)), SUM(COUNTIFS($J$14:$J$89, H$106, $I$14:$I$89, "&gt; 0", $F$14:$F$89, "&lt;&gt;C", $G$14:$G$89, {"8W2","5W3"}, $G$14:$G$89, {"8W2";"5W3"}, $K$14:$K$89, "&lt;="&amp;$A151, $L$14:$L$89, "&gt;="&amp;$A152))))</f>
        <v>0</v>
      </c>
      <c r="P151"/>
    </row>
    <row r="152" spans="1:16" ht="15" x14ac:dyDescent="0.25">
      <c r="A152" s="152">
        <f t="shared" ref="A152:A162" si="9" xml:space="preserve"> A151 + TIME(0, $C$103,0)</f>
        <v>0.78124999999999933</v>
      </c>
      <c r="B152" s="202" t="str">
        <f t="shared" si="4"/>
        <v>6:45 PM-7:00 PM</v>
      </c>
      <c r="C152" s="54">
        <f xml:space="preserve"> IF(COUNTIFS($J$14:$J$89, C$106, $I$14:$I$89, "&gt; 0", $F$14:$F$89, "&lt;&gt;C", $K$14:$K$89, "&lt;="&amp;$A152, $L$14:$L$89, "&gt;="&amp;$A153) &lt; 2, COUNTIFS($J$14:$J$89, C$106, $I$14:$I$89, "&gt; 0", $F$14:$F$89, "&lt;&gt;C", $K$14:$K$89, "&lt;="&amp;$A152, $L$14:$L$89, "&gt;="&amp;$A153), MAX(SUM(COUNTIFS($J$14:$J$89, C$106, $I$14:$I$89, "&gt; 0", $F$14:$F$89, "&lt;&gt;C", $G$14:$G$89, {"1"}, $G$14:$G$89, {"1"}, $K$14:$K$89, "&lt;="&amp;$A152, $L$14:$L$89, "&gt;="&amp;$A153)), SUM(COUNTIFS($J$14:$J$89, C$106, $I$14:$I$89, "&gt; 0", $F$14:$F$89, "&lt;&gt;C", $G$14:$G$89, {"1","5W1"}, $G$14:$G$89, {"1";"5W1"}, $K$14:$K$89, "&lt;="&amp;$A152, $L$14:$L$89, "&gt;="&amp;$A153)), SUM(COUNTIFS($J$14:$J$89, C$106, $I$14:$I$89, "&gt; 0", $F$14:$F$89, "&lt;&gt;C", $G$14:$G$89, {"1","5W2"}, $G$14:$G$89, {"1";"5W2"}, $K$14:$K$89, "&lt;="&amp;$A152, $L$14:$L$89, "&gt;="&amp;$A153)), SUM(COUNTIFS($J$14:$J$89, C$106, $I$14:$I$89, "&gt; 0", $F$14:$F$89, "&lt;&gt;C", $G$14:$G$89, {"1","5W3"}, $G$14:$G$89, {"1";"5W3"}, $K$14:$K$89, "&lt;="&amp;$A152, $L$14:$L$89, "&gt;="&amp;$A153)), SUM(COUNTIFS($J$14:$J$89, C$106, $I$14:$I$89, "&gt; 0", $F$14:$F$89, "&lt;&gt;C", $G$14:$G$89, {"1","8W1"}, $G$14:$G$89, {"1";"8W1"}, $K$14:$K$89, "&lt;="&amp;$A152, $L$14:$L$89, "&gt;="&amp;$A153)), SUM(COUNTIFS($J$14:$J$89, C$106, $I$14:$I$89, "&gt; 0", $F$14:$F$89, "&lt;&gt;C", $G$14:$G$89, {"1","8W2"}, $G$14:$G$89, {"1";"8W2"}, $K$14:$K$89, "&lt;="&amp;$A152, $L$14:$L$89, "&gt;="&amp;$A153)), SUM(COUNTIFS($J$14:$J$89, C$106, $I$14:$I$89, "&gt; 0", $F$14:$F$89, "&lt;&gt;C", $G$14:$G$89, {"8W1","5W1"}, $G$14:$G$89, {"8W1";"5W1"}, $K$14:$K$89, "&lt;="&amp;$A152, $L$14:$L$89, "&gt;="&amp;$A153)), SUM(COUNTIFS($J$14:$J$89, C$106, $I$14:$I$89, "&gt; 0", $F$14:$F$89, "&lt;&gt;C", $G$14:$G$89, {"8W1","5W2"}, $G$14:$G$89, {"8W1";"5W2"}, $K$14:$K$89, "&lt;="&amp;$A152, $L$14:$L$89, "&gt;="&amp;$A153)), SUM(COUNTIFS($J$14:$J$89, C$106, $I$14:$I$89, "&gt; 0", $F$14:$F$89, "&lt;&gt;C", $G$14:$G$89, {"8W2","5W2"}, $G$14:$G$89, {"8W2";"5W2"}, $K$14:$K$89, "&lt;="&amp;$A152, $L$14:$L$89, "&gt;="&amp;$A153)), SUM(COUNTIFS($J$14:$J$89, C$106, $I$14:$I$89, "&gt; 0", $F$14:$F$89, "&lt;&gt;C", $G$14:$G$89, {"8W2","5W3"}, $G$14:$G$89, {"8W2";"5W3"}, $K$14:$K$89, "&lt;="&amp;$A152, $L$14:$L$89, "&gt;="&amp;$A153))))</f>
        <v>1</v>
      </c>
      <c r="D152" s="54">
        <f xml:space="preserve"> IF(COUNTIFS($J$14:$J$89, D$106, $I$14:$I$89, "&gt; 0", $F$14:$F$89, "&lt;&gt;C", $K$14:$K$89, "&lt;="&amp;$A152, $L$14:$L$89, "&gt;="&amp;$A153) &lt; 2, COUNTIFS($J$14:$J$89, D$106, $I$14:$I$89, "&gt; 0", $F$14:$F$89, "&lt;&gt;C", $K$14:$K$89, "&lt;="&amp;$A152, $L$14:$L$89, "&gt;="&amp;$A153), MAX(SUM(COUNTIFS($J$14:$J$89, D$106, $I$14:$I$89, "&gt; 0", $F$14:$F$89, "&lt;&gt;C", $G$14:$G$89, {"1"}, $G$14:$G$89, {"1"}, $K$14:$K$89, "&lt;="&amp;$A152, $L$14:$L$89, "&gt;="&amp;$A153)), SUM(COUNTIFS($J$14:$J$89, D$106, $I$14:$I$89, "&gt; 0", $F$14:$F$89, "&lt;&gt;C", $G$14:$G$89, {"1","5W1"}, $G$14:$G$89, {"1";"5W1"}, $K$14:$K$89, "&lt;="&amp;$A152, $L$14:$L$89, "&gt;="&amp;$A153)), SUM(COUNTIFS($J$14:$J$89, D$106, $I$14:$I$89, "&gt; 0", $F$14:$F$89, "&lt;&gt;C", $G$14:$G$89, {"1","5W2"}, $G$14:$G$89, {"1";"5W2"}, $K$14:$K$89, "&lt;="&amp;$A152, $L$14:$L$89, "&gt;="&amp;$A153)), SUM(COUNTIFS($J$14:$J$89, D$106, $I$14:$I$89, "&gt; 0", $F$14:$F$89, "&lt;&gt;C", $G$14:$G$89, {"1","5W3"}, $G$14:$G$89, {"1";"5W3"}, $K$14:$K$89, "&lt;="&amp;$A152, $L$14:$L$89, "&gt;="&amp;$A153)), SUM(COUNTIFS($J$14:$J$89, D$106, $I$14:$I$89, "&gt; 0", $F$14:$F$89, "&lt;&gt;C", $G$14:$G$89, {"1","8W1"}, $G$14:$G$89, {"1";"8W1"}, $K$14:$K$89, "&lt;="&amp;$A152, $L$14:$L$89, "&gt;="&amp;$A153)), SUM(COUNTIFS($J$14:$J$89, D$106, $I$14:$I$89, "&gt; 0", $F$14:$F$89, "&lt;&gt;C", $G$14:$G$89, {"1","8W2"}, $G$14:$G$89, {"1";"8W2"}, $K$14:$K$89, "&lt;="&amp;$A152, $L$14:$L$89, "&gt;="&amp;$A153)), SUM(COUNTIFS($J$14:$J$89, D$106, $I$14:$I$89, "&gt; 0", $F$14:$F$89, "&lt;&gt;C", $G$14:$G$89, {"8W1","5W1"}, $G$14:$G$89, {"8W1";"5W1"}, $K$14:$K$89, "&lt;="&amp;$A152, $L$14:$L$89, "&gt;="&amp;$A153)), SUM(COUNTIFS($J$14:$J$89, D$106, $I$14:$I$89, "&gt; 0", $F$14:$F$89, "&lt;&gt;C", $G$14:$G$89, {"8W1","5W2"}, $G$14:$G$89, {"8W1";"5W2"}, $K$14:$K$89, "&lt;="&amp;$A152, $L$14:$L$89, "&gt;="&amp;$A153)), SUM(COUNTIFS($J$14:$J$89, D$106, $I$14:$I$89, "&gt; 0", $F$14:$F$89, "&lt;&gt;C", $G$14:$G$89, {"8W2","5W2"}, $G$14:$G$89, {"8W2";"5W2"}, $K$14:$K$89, "&lt;="&amp;$A152, $L$14:$L$89, "&gt;="&amp;$A153)), SUM(COUNTIFS($J$14:$J$89, D$106, $I$14:$I$89, "&gt; 0", $F$14:$F$89, "&lt;&gt;C", $G$14:$G$89, {"8W2","5W3"}, $G$14:$G$89, {"8W2";"5W3"}, $K$14:$K$89, "&lt;="&amp;$A152, $L$14:$L$89, "&gt;="&amp;$A153))))</f>
        <v>1</v>
      </c>
      <c r="E152" s="54">
        <f xml:space="preserve"> IF(COUNTIFS($J$14:$J$89, E$106, $I$14:$I$89, "&gt; 0", $F$14:$F$89, "&lt;&gt;C", $K$14:$K$89, "&lt;="&amp;$A152, $L$14:$L$89, "&gt;="&amp;$A153) &lt; 2, COUNTIFS($J$14:$J$89, E$106, $I$14:$I$89, "&gt; 0", $F$14:$F$89, "&lt;&gt;C", $K$14:$K$89, "&lt;="&amp;$A152, $L$14:$L$89, "&gt;="&amp;$A153), MAX(SUM(COUNTIFS($J$14:$J$89, E$106, $I$14:$I$89, "&gt; 0", $F$14:$F$89, "&lt;&gt;C", $G$14:$G$89, {"1"}, $G$14:$G$89, {"1"}, $K$14:$K$89, "&lt;="&amp;$A152, $L$14:$L$89, "&gt;="&amp;$A153)), SUM(COUNTIFS($J$14:$J$89, E$106, $I$14:$I$89, "&gt; 0", $F$14:$F$89, "&lt;&gt;C", $G$14:$G$89, {"1","5W1"}, $G$14:$G$89, {"1";"5W1"}, $K$14:$K$89, "&lt;="&amp;$A152, $L$14:$L$89, "&gt;="&amp;$A153)), SUM(COUNTIFS($J$14:$J$89, E$106, $I$14:$I$89, "&gt; 0", $F$14:$F$89, "&lt;&gt;C", $G$14:$G$89, {"1","5W2"}, $G$14:$G$89, {"1";"5W2"}, $K$14:$K$89, "&lt;="&amp;$A152, $L$14:$L$89, "&gt;="&amp;$A153)), SUM(COUNTIFS($J$14:$J$89, E$106, $I$14:$I$89, "&gt; 0", $F$14:$F$89, "&lt;&gt;C", $G$14:$G$89, {"1","5W3"}, $G$14:$G$89, {"1";"5W3"}, $K$14:$K$89, "&lt;="&amp;$A152, $L$14:$L$89, "&gt;="&amp;$A153)), SUM(COUNTIFS($J$14:$J$89, E$106, $I$14:$I$89, "&gt; 0", $F$14:$F$89, "&lt;&gt;C", $G$14:$G$89, {"1","8W1"}, $G$14:$G$89, {"1";"8W1"}, $K$14:$K$89, "&lt;="&amp;$A152, $L$14:$L$89, "&gt;="&amp;$A153)), SUM(COUNTIFS($J$14:$J$89, E$106, $I$14:$I$89, "&gt; 0", $F$14:$F$89, "&lt;&gt;C", $G$14:$G$89, {"1","8W2"}, $G$14:$G$89, {"1";"8W2"}, $K$14:$K$89, "&lt;="&amp;$A152, $L$14:$L$89, "&gt;="&amp;$A153)), SUM(COUNTIFS($J$14:$J$89, E$106, $I$14:$I$89, "&gt; 0", $F$14:$F$89, "&lt;&gt;C", $G$14:$G$89, {"8W1","5W1"}, $G$14:$G$89, {"8W1";"5W1"}, $K$14:$K$89, "&lt;="&amp;$A152, $L$14:$L$89, "&gt;="&amp;$A153)), SUM(COUNTIFS($J$14:$J$89, E$106, $I$14:$I$89, "&gt; 0", $F$14:$F$89, "&lt;&gt;C", $G$14:$G$89, {"8W1","5W2"}, $G$14:$G$89, {"8W1";"5W2"}, $K$14:$K$89, "&lt;="&amp;$A152, $L$14:$L$89, "&gt;="&amp;$A153)), SUM(COUNTIFS($J$14:$J$89, E$106, $I$14:$I$89, "&gt; 0", $F$14:$F$89, "&lt;&gt;C", $G$14:$G$89, {"8W2","5W2"}, $G$14:$G$89, {"8W2";"5W2"}, $K$14:$K$89, "&lt;="&amp;$A152, $L$14:$L$89, "&gt;="&amp;$A153)), SUM(COUNTIFS($J$14:$J$89, E$106, $I$14:$I$89, "&gt; 0", $F$14:$F$89, "&lt;&gt;C", $G$14:$G$89, {"8W2","5W3"}, $G$14:$G$89, {"8W2";"5W3"}, $K$14:$K$89, "&lt;="&amp;$A152, $L$14:$L$89, "&gt;="&amp;$A153))))</f>
        <v>1</v>
      </c>
      <c r="F152" s="54">
        <f xml:space="preserve"> IF(COUNTIFS($J$14:$J$89, F$106, $I$14:$I$89, "&gt; 0", $F$14:$F$89, "&lt;&gt;C", $K$14:$K$89, "&lt;="&amp;$A152, $L$14:$L$89, "&gt;="&amp;$A153) &lt; 2, COUNTIFS($J$14:$J$89, F$106, $I$14:$I$89, "&gt; 0", $F$14:$F$89, "&lt;&gt;C", $K$14:$K$89, "&lt;="&amp;$A152, $L$14:$L$89, "&gt;="&amp;$A153), MAX(SUM(COUNTIFS($J$14:$J$89, F$106, $I$14:$I$89, "&gt; 0", $F$14:$F$89, "&lt;&gt;C", $G$14:$G$89, {"1"}, $G$14:$G$89, {"1"}, $K$14:$K$89, "&lt;="&amp;$A152, $L$14:$L$89, "&gt;="&amp;$A153)), SUM(COUNTIFS($J$14:$J$89, F$106, $I$14:$I$89, "&gt; 0", $F$14:$F$89, "&lt;&gt;C", $G$14:$G$89, {"1","5W1"}, $G$14:$G$89, {"1";"5W1"}, $K$14:$K$89, "&lt;="&amp;$A152, $L$14:$L$89, "&gt;="&amp;$A153)), SUM(COUNTIFS($J$14:$J$89, F$106, $I$14:$I$89, "&gt; 0", $F$14:$F$89, "&lt;&gt;C", $G$14:$G$89, {"1","5W2"}, $G$14:$G$89, {"1";"5W2"}, $K$14:$K$89, "&lt;="&amp;$A152, $L$14:$L$89, "&gt;="&amp;$A153)), SUM(COUNTIFS($J$14:$J$89, F$106, $I$14:$I$89, "&gt; 0", $F$14:$F$89, "&lt;&gt;C", $G$14:$G$89, {"1","5W3"}, $G$14:$G$89, {"1";"5W3"}, $K$14:$K$89, "&lt;="&amp;$A152, $L$14:$L$89, "&gt;="&amp;$A153)), SUM(COUNTIFS($J$14:$J$89, F$106, $I$14:$I$89, "&gt; 0", $F$14:$F$89, "&lt;&gt;C", $G$14:$G$89, {"1","8W1"}, $G$14:$G$89, {"1";"8W1"}, $K$14:$K$89, "&lt;="&amp;$A152, $L$14:$L$89, "&gt;="&amp;$A153)), SUM(COUNTIFS($J$14:$J$89, F$106, $I$14:$I$89, "&gt; 0", $F$14:$F$89, "&lt;&gt;C", $G$14:$G$89, {"1","8W2"}, $G$14:$G$89, {"1";"8W2"}, $K$14:$K$89, "&lt;="&amp;$A152, $L$14:$L$89, "&gt;="&amp;$A153)), SUM(COUNTIFS($J$14:$J$89, F$106, $I$14:$I$89, "&gt; 0", $F$14:$F$89, "&lt;&gt;C", $G$14:$G$89, {"8W1","5W1"}, $G$14:$G$89, {"8W1";"5W1"}, $K$14:$K$89, "&lt;="&amp;$A152, $L$14:$L$89, "&gt;="&amp;$A153)), SUM(COUNTIFS($J$14:$J$89, F$106, $I$14:$I$89, "&gt; 0", $F$14:$F$89, "&lt;&gt;C", $G$14:$G$89, {"8W1","5W2"}, $G$14:$G$89, {"8W1";"5W2"}, $K$14:$K$89, "&lt;="&amp;$A152, $L$14:$L$89, "&gt;="&amp;$A153)), SUM(COUNTIFS($J$14:$J$89, F$106, $I$14:$I$89, "&gt; 0", $F$14:$F$89, "&lt;&gt;C", $G$14:$G$89, {"8W2","5W2"}, $G$14:$G$89, {"8W2";"5W2"}, $K$14:$K$89, "&lt;="&amp;$A152, $L$14:$L$89, "&gt;="&amp;$A153)), SUM(COUNTIFS($J$14:$J$89, F$106, $I$14:$I$89, "&gt; 0", $F$14:$F$89, "&lt;&gt;C", $G$14:$G$89, {"8W2","5W3"}, $G$14:$G$89, {"8W2";"5W3"}, $K$14:$K$89, "&lt;="&amp;$A152, $L$14:$L$89, "&gt;="&amp;$A153))))</f>
        <v>0</v>
      </c>
      <c r="G152" s="54">
        <f xml:space="preserve"> IF(COUNTIFS($J$14:$J$89, G$106, $I$14:$I$89, "&gt; 0", $F$14:$F$89, "&lt;&gt;C", $K$14:$K$89, "&lt;="&amp;$A152, $L$14:$L$89, "&gt;="&amp;$A153) &lt; 2, COUNTIFS($J$14:$J$89, G$106, $I$14:$I$89, "&gt; 0", $F$14:$F$89, "&lt;&gt;C", $K$14:$K$89, "&lt;="&amp;$A152, $L$14:$L$89, "&gt;="&amp;$A153), MAX(SUM(COUNTIFS($J$14:$J$89, G$106, $I$14:$I$89, "&gt; 0", $F$14:$F$89, "&lt;&gt;C", $G$14:$G$89, {"1"}, $G$14:$G$89, {"1"}, $K$14:$K$89, "&lt;="&amp;$A152, $L$14:$L$89, "&gt;="&amp;$A153)), SUM(COUNTIFS($J$14:$J$89, G$106, $I$14:$I$89, "&gt; 0", $F$14:$F$89, "&lt;&gt;C", $G$14:$G$89, {"1","5W1"}, $G$14:$G$89, {"1";"5W1"}, $K$14:$K$89, "&lt;="&amp;$A152, $L$14:$L$89, "&gt;="&amp;$A153)), SUM(COUNTIFS($J$14:$J$89, G$106, $I$14:$I$89, "&gt; 0", $F$14:$F$89, "&lt;&gt;C", $G$14:$G$89, {"1","5W2"}, $G$14:$G$89, {"1";"5W2"}, $K$14:$K$89, "&lt;="&amp;$A152, $L$14:$L$89, "&gt;="&amp;$A153)), SUM(COUNTIFS($J$14:$J$89, G$106, $I$14:$I$89, "&gt; 0", $F$14:$F$89, "&lt;&gt;C", $G$14:$G$89, {"1","5W3"}, $G$14:$G$89, {"1";"5W3"}, $K$14:$K$89, "&lt;="&amp;$A152, $L$14:$L$89, "&gt;="&amp;$A153)), SUM(COUNTIFS($J$14:$J$89, G$106, $I$14:$I$89, "&gt; 0", $F$14:$F$89, "&lt;&gt;C", $G$14:$G$89, {"1","8W1"}, $G$14:$G$89, {"1";"8W1"}, $K$14:$K$89, "&lt;="&amp;$A152, $L$14:$L$89, "&gt;="&amp;$A153)), SUM(COUNTIFS($J$14:$J$89, G$106, $I$14:$I$89, "&gt; 0", $F$14:$F$89, "&lt;&gt;C", $G$14:$G$89, {"1","8W2"}, $G$14:$G$89, {"1";"8W2"}, $K$14:$K$89, "&lt;="&amp;$A152, $L$14:$L$89, "&gt;="&amp;$A153)), SUM(COUNTIFS($J$14:$J$89, G$106, $I$14:$I$89, "&gt; 0", $F$14:$F$89, "&lt;&gt;C", $G$14:$G$89, {"8W1","5W1"}, $G$14:$G$89, {"8W1";"5W1"}, $K$14:$K$89, "&lt;="&amp;$A152, $L$14:$L$89, "&gt;="&amp;$A153)), SUM(COUNTIFS($J$14:$J$89, G$106, $I$14:$I$89, "&gt; 0", $F$14:$F$89, "&lt;&gt;C", $G$14:$G$89, {"8W1","5W2"}, $G$14:$G$89, {"8W1";"5W2"}, $K$14:$K$89, "&lt;="&amp;$A152, $L$14:$L$89, "&gt;="&amp;$A153)), SUM(COUNTIFS($J$14:$J$89, G$106, $I$14:$I$89, "&gt; 0", $F$14:$F$89, "&lt;&gt;C", $G$14:$G$89, {"8W2","5W2"}, $G$14:$G$89, {"8W2";"5W2"}, $K$14:$K$89, "&lt;="&amp;$A152, $L$14:$L$89, "&gt;="&amp;$A153)), SUM(COUNTIFS($J$14:$J$89, G$106, $I$14:$I$89, "&gt; 0", $F$14:$F$89, "&lt;&gt;C", $G$14:$G$89, {"8W2","5W3"}, $G$14:$G$89, {"8W2";"5W3"}, $K$14:$K$89, "&lt;="&amp;$A152, $L$14:$L$89, "&gt;="&amp;$A153))))</f>
        <v>0</v>
      </c>
      <c r="H152" s="54">
        <f xml:space="preserve"> IF(COUNTIFS($J$14:$J$89, H$106, $I$14:$I$89, "&gt; 0", $F$14:$F$89, "&lt;&gt;C", $K$14:$K$89, "&lt;="&amp;$A152, $L$14:$L$89, "&gt;="&amp;$A153) &lt; 2, COUNTIFS($J$14:$J$89, H$106, $I$14:$I$89, "&gt; 0", $F$14:$F$89, "&lt;&gt;C", $K$14:$K$89, "&lt;="&amp;$A152, $L$14:$L$89, "&gt;="&amp;$A153), MAX(SUM(COUNTIFS($J$14:$J$89, H$106, $I$14:$I$89, "&gt; 0", $F$14:$F$89, "&lt;&gt;C", $G$14:$G$89, {"1"}, $G$14:$G$89, {"1"}, $K$14:$K$89, "&lt;="&amp;$A152, $L$14:$L$89, "&gt;="&amp;$A153)), SUM(COUNTIFS($J$14:$J$89, H$106, $I$14:$I$89, "&gt; 0", $F$14:$F$89, "&lt;&gt;C", $G$14:$G$89, {"1","5W1"}, $G$14:$G$89, {"1";"5W1"}, $K$14:$K$89, "&lt;="&amp;$A152, $L$14:$L$89, "&gt;="&amp;$A153)), SUM(COUNTIFS($J$14:$J$89, H$106, $I$14:$I$89, "&gt; 0", $F$14:$F$89, "&lt;&gt;C", $G$14:$G$89, {"1","5W2"}, $G$14:$G$89, {"1";"5W2"}, $K$14:$K$89, "&lt;="&amp;$A152, $L$14:$L$89, "&gt;="&amp;$A153)), SUM(COUNTIFS($J$14:$J$89, H$106, $I$14:$I$89, "&gt; 0", $F$14:$F$89, "&lt;&gt;C", $G$14:$G$89, {"1","5W3"}, $G$14:$G$89, {"1";"5W3"}, $K$14:$K$89, "&lt;="&amp;$A152, $L$14:$L$89, "&gt;="&amp;$A153)), SUM(COUNTIFS($J$14:$J$89, H$106, $I$14:$I$89, "&gt; 0", $F$14:$F$89, "&lt;&gt;C", $G$14:$G$89, {"1","8W1"}, $G$14:$G$89, {"1";"8W1"}, $K$14:$K$89, "&lt;="&amp;$A152, $L$14:$L$89, "&gt;="&amp;$A153)), SUM(COUNTIFS($J$14:$J$89, H$106, $I$14:$I$89, "&gt; 0", $F$14:$F$89, "&lt;&gt;C", $G$14:$G$89, {"1","8W2"}, $G$14:$G$89, {"1";"8W2"}, $K$14:$K$89, "&lt;="&amp;$A152, $L$14:$L$89, "&gt;="&amp;$A153)), SUM(COUNTIFS($J$14:$J$89, H$106, $I$14:$I$89, "&gt; 0", $F$14:$F$89, "&lt;&gt;C", $G$14:$G$89, {"8W1","5W1"}, $G$14:$G$89, {"8W1";"5W1"}, $K$14:$K$89, "&lt;="&amp;$A152, $L$14:$L$89, "&gt;="&amp;$A153)), SUM(COUNTIFS($J$14:$J$89, H$106, $I$14:$I$89, "&gt; 0", $F$14:$F$89, "&lt;&gt;C", $G$14:$G$89, {"8W1","5W2"}, $G$14:$G$89, {"8W1";"5W2"}, $K$14:$K$89, "&lt;="&amp;$A152, $L$14:$L$89, "&gt;="&amp;$A153)), SUM(COUNTIFS($J$14:$J$89, H$106, $I$14:$I$89, "&gt; 0", $F$14:$F$89, "&lt;&gt;C", $G$14:$G$89, {"8W2","5W2"}, $G$14:$G$89, {"8W2";"5W2"}, $K$14:$K$89, "&lt;="&amp;$A152, $L$14:$L$89, "&gt;="&amp;$A153)), SUM(COUNTIFS($J$14:$J$89, H$106, $I$14:$I$89, "&gt; 0", $F$14:$F$89, "&lt;&gt;C", $G$14:$G$89, {"8W2","5W3"}, $G$14:$G$89, {"8W2";"5W3"}, $K$14:$K$89, "&lt;="&amp;$A152, $L$14:$L$89, "&gt;="&amp;$A153))))</f>
        <v>0</v>
      </c>
      <c r="P152"/>
    </row>
    <row r="153" spans="1:16" ht="15" x14ac:dyDescent="0.25">
      <c r="A153" s="152">
        <f t="shared" si="9"/>
        <v>0.79166666666666596</v>
      </c>
      <c r="B153" s="202" t="str">
        <f t="shared" si="4"/>
        <v>7:00 PM-7:15 PM</v>
      </c>
      <c r="C153" s="54">
        <f xml:space="preserve"> IF(COUNTIFS($J$14:$J$89, C$106, $I$14:$I$89, "&gt; 0", $F$14:$F$89, "&lt;&gt;C", $K$14:$K$89, "&lt;="&amp;$A153, $L$14:$L$89, "&gt;="&amp;$A154) &lt; 2, COUNTIFS($J$14:$J$89, C$106, $I$14:$I$89, "&gt; 0", $F$14:$F$89, "&lt;&gt;C", $K$14:$K$89, "&lt;="&amp;$A153, $L$14:$L$89, "&gt;="&amp;$A154), MAX(SUM(COUNTIFS($J$14:$J$89, C$106, $I$14:$I$89, "&gt; 0", $F$14:$F$89, "&lt;&gt;C", $G$14:$G$89, {"1"}, $G$14:$G$89, {"1"}, $K$14:$K$89, "&lt;="&amp;$A153, $L$14:$L$89, "&gt;="&amp;$A154)), SUM(COUNTIFS($J$14:$J$89, C$106, $I$14:$I$89, "&gt; 0", $F$14:$F$89, "&lt;&gt;C", $G$14:$G$89, {"1","5W1"}, $G$14:$G$89, {"1";"5W1"}, $K$14:$K$89, "&lt;="&amp;$A153, $L$14:$L$89, "&gt;="&amp;$A154)), SUM(COUNTIFS($J$14:$J$89, C$106, $I$14:$I$89, "&gt; 0", $F$14:$F$89, "&lt;&gt;C", $G$14:$G$89, {"1","5W2"}, $G$14:$G$89, {"1";"5W2"}, $K$14:$K$89, "&lt;="&amp;$A153, $L$14:$L$89, "&gt;="&amp;$A154)), SUM(COUNTIFS($J$14:$J$89, C$106, $I$14:$I$89, "&gt; 0", $F$14:$F$89, "&lt;&gt;C", $G$14:$G$89, {"1","5W3"}, $G$14:$G$89, {"1";"5W3"}, $K$14:$K$89, "&lt;="&amp;$A153, $L$14:$L$89, "&gt;="&amp;$A154)), SUM(COUNTIFS($J$14:$J$89, C$106, $I$14:$I$89, "&gt; 0", $F$14:$F$89, "&lt;&gt;C", $G$14:$G$89, {"1","8W1"}, $G$14:$G$89, {"1";"8W1"}, $K$14:$K$89, "&lt;="&amp;$A153, $L$14:$L$89, "&gt;="&amp;$A154)), SUM(COUNTIFS($J$14:$J$89, C$106, $I$14:$I$89, "&gt; 0", $F$14:$F$89, "&lt;&gt;C", $G$14:$G$89, {"1","8W2"}, $G$14:$G$89, {"1";"8W2"}, $K$14:$K$89, "&lt;="&amp;$A153, $L$14:$L$89, "&gt;="&amp;$A154)), SUM(COUNTIFS($J$14:$J$89, C$106, $I$14:$I$89, "&gt; 0", $F$14:$F$89, "&lt;&gt;C", $G$14:$G$89, {"8W1","5W1"}, $G$14:$G$89, {"8W1";"5W1"}, $K$14:$K$89, "&lt;="&amp;$A153, $L$14:$L$89, "&gt;="&amp;$A154)), SUM(COUNTIFS($J$14:$J$89, C$106, $I$14:$I$89, "&gt; 0", $F$14:$F$89, "&lt;&gt;C", $G$14:$G$89, {"8W1","5W2"}, $G$14:$G$89, {"8W1";"5W2"}, $K$14:$K$89, "&lt;="&amp;$A153, $L$14:$L$89, "&gt;="&amp;$A154)), SUM(COUNTIFS($J$14:$J$89, C$106, $I$14:$I$89, "&gt; 0", $F$14:$F$89, "&lt;&gt;C", $G$14:$G$89, {"8W2","5W2"}, $G$14:$G$89, {"8W2";"5W2"}, $K$14:$K$89, "&lt;="&amp;$A153, $L$14:$L$89, "&gt;="&amp;$A154)), SUM(COUNTIFS($J$14:$J$89, C$106, $I$14:$I$89, "&gt; 0", $F$14:$F$89, "&lt;&gt;C", $G$14:$G$89, {"8W2","5W3"}, $G$14:$G$89, {"8W2";"5W3"}, $K$14:$K$89, "&lt;="&amp;$A153, $L$14:$L$89, "&gt;="&amp;$A154))))</f>
        <v>1</v>
      </c>
      <c r="D153" s="54">
        <f xml:space="preserve"> IF(COUNTIFS($J$14:$J$89, D$106, $I$14:$I$89, "&gt; 0", $F$14:$F$89, "&lt;&gt;C", $K$14:$K$89, "&lt;="&amp;$A153, $L$14:$L$89, "&gt;="&amp;$A154) &lt; 2, COUNTIFS($J$14:$J$89, D$106, $I$14:$I$89, "&gt; 0", $F$14:$F$89, "&lt;&gt;C", $K$14:$K$89, "&lt;="&amp;$A153, $L$14:$L$89, "&gt;="&amp;$A154), MAX(SUM(COUNTIFS($J$14:$J$89, D$106, $I$14:$I$89, "&gt; 0", $F$14:$F$89, "&lt;&gt;C", $G$14:$G$89, {"1"}, $G$14:$G$89, {"1"}, $K$14:$K$89, "&lt;="&amp;$A153, $L$14:$L$89, "&gt;="&amp;$A154)), SUM(COUNTIFS($J$14:$J$89, D$106, $I$14:$I$89, "&gt; 0", $F$14:$F$89, "&lt;&gt;C", $G$14:$G$89, {"1","5W1"}, $G$14:$G$89, {"1";"5W1"}, $K$14:$K$89, "&lt;="&amp;$A153, $L$14:$L$89, "&gt;="&amp;$A154)), SUM(COUNTIFS($J$14:$J$89, D$106, $I$14:$I$89, "&gt; 0", $F$14:$F$89, "&lt;&gt;C", $G$14:$G$89, {"1","5W2"}, $G$14:$G$89, {"1";"5W2"}, $K$14:$K$89, "&lt;="&amp;$A153, $L$14:$L$89, "&gt;="&amp;$A154)), SUM(COUNTIFS($J$14:$J$89, D$106, $I$14:$I$89, "&gt; 0", $F$14:$F$89, "&lt;&gt;C", $G$14:$G$89, {"1","5W3"}, $G$14:$G$89, {"1";"5W3"}, $K$14:$K$89, "&lt;="&amp;$A153, $L$14:$L$89, "&gt;="&amp;$A154)), SUM(COUNTIFS($J$14:$J$89, D$106, $I$14:$I$89, "&gt; 0", $F$14:$F$89, "&lt;&gt;C", $G$14:$G$89, {"1","8W1"}, $G$14:$G$89, {"1";"8W1"}, $K$14:$K$89, "&lt;="&amp;$A153, $L$14:$L$89, "&gt;="&amp;$A154)), SUM(COUNTIFS($J$14:$J$89, D$106, $I$14:$I$89, "&gt; 0", $F$14:$F$89, "&lt;&gt;C", $G$14:$G$89, {"1","8W2"}, $G$14:$G$89, {"1";"8W2"}, $K$14:$K$89, "&lt;="&amp;$A153, $L$14:$L$89, "&gt;="&amp;$A154)), SUM(COUNTIFS($J$14:$J$89, D$106, $I$14:$I$89, "&gt; 0", $F$14:$F$89, "&lt;&gt;C", $G$14:$G$89, {"8W1","5W1"}, $G$14:$G$89, {"8W1";"5W1"}, $K$14:$K$89, "&lt;="&amp;$A153, $L$14:$L$89, "&gt;="&amp;$A154)), SUM(COUNTIFS($J$14:$J$89, D$106, $I$14:$I$89, "&gt; 0", $F$14:$F$89, "&lt;&gt;C", $G$14:$G$89, {"8W1","5W2"}, $G$14:$G$89, {"8W1";"5W2"}, $K$14:$K$89, "&lt;="&amp;$A153, $L$14:$L$89, "&gt;="&amp;$A154)), SUM(COUNTIFS($J$14:$J$89, D$106, $I$14:$I$89, "&gt; 0", $F$14:$F$89, "&lt;&gt;C", $G$14:$G$89, {"8W2","5W2"}, $G$14:$G$89, {"8W2";"5W2"}, $K$14:$K$89, "&lt;="&amp;$A153, $L$14:$L$89, "&gt;="&amp;$A154)), SUM(COUNTIFS($J$14:$J$89, D$106, $I$14:$I$89, "&gt; 0", $F$14:$F$89, "&lt;&gt;C", $G$14:$G$89, {"8W2","5W3"}, $G$14:$G$89, {"8W2";"5W3"}, $K$14:$K$89, "&lt;="&amp;$A153, $L$14:$L$89, "&gt;="&amp;$A154))))</f>
        <v>1</v>
      </c>
      <c r="E153" s="54">
        <f xml:space="preserve"> IF(COUNTIFS($J$14:$J$89, E$106, $I$14:$I$89, "&gt; 0", $F$14:$F$89, "&lt;&gt;C", $K$14:$K$89, "&lt;="&amp;$A153, $L$14:$L$89, "&gt;="&amp;$A154) &lt; 2, COUNTIFS($J$14:$J$89, E$106, $I$14:$I$89, "&gt; 0", $F$14:$F$89, "&lt;&gt;C", $K$14:$K$89, "&lt;="&amp;$A153, $L$14:$L$89, "&gt;="&amp;$A154), MAX(SUM(COUNTIFS($J$14:$J$89, E$106, $I$14:$I$89, "&gt; 0", $F$14:$F$89, "&lt;&gt;C", $G$14:$G$89, {"1"}, $G$14:$G$89, {"1"}, $K$14:$K$89, "&lt;="&amp;$A153, $L$14:$L$89, "&gt;="&amp;$A154)), SUM(COUNTIFS($J$14:$J$89, E$106, $I$14:$I$89, "&gt; 0", $F$14:$F$89, "&lt;&gt;C", $G$14:$G$89, {"1","5W1"}, $G$14:$G$89, {"1";"5W1"}, $K$14:$K$89, "&lt;="&amp;$A153, $L$14:$L$89, "&gt;="&amp;$A154)), SUM(COUNTIFS($J$14:$J$89, E$106, $I$14:$I$89, "&gt; 0", $F$14:$F$89, "&lt;&gt;C", $G$14:$G$89, {"1","5W2"}, $G$14:$G$89, {"1";"5W2"}, $K$14:$K$89, "&lt;="&amp;$A153, $L$14:$L$89, "&gt;="&amp;$A154)), SUM(COUNTIFS($J$14:$J$89, E$106, $I$14:$I$89, "&gt; 0", $F$14:$F$89, "&lt;&gt;C", $G$14:$G$89, {"1","5W3"}, $G$14:$G$89, {"1";"5W3"}, $K$14:$K$89, "&lt;="&amp;$A153, $L$14:$L$89, "&gt;="&amp;$A154)), SUM(COUNTIFS($J$14:$J$89, E$106, $I$14:$I$89, "&gt; 0", $F$14:$F$89, "&lt;&gt;C", $G$14:$G$89, {"1","8W1"}, $G$14:$G$89, {"1";"8W1"}, $K$14:$K$89, "&lt;="&amp;$A153, $L$14:$L$89, "&gt;="&amp;$A154)), SUM(COUNTIFS($J$14:$J$89, E$106, $I$14:$I$89, "&gt; 0", $F$14:$F$89, "&lt;&gt;C", $G$14:$G$89, {"1","8W2"}, $G$14:$G$89, {"1";"8W2"}, $K$14:$K$89, "&lt;="&amp;$A153, $L$14:$L$89, "&gt;="&amp;$A154)), SUM(COUNTIFS($J$14:$J$89, E$106, $I$14:$I$89, "&gt; 0", $F$14:$F$89, "&lt;&gt;C", $G$14:$G$89, {"8W1","5W1"}, $G$14:$G$89, {"8W1";"5W1"}, $K$14:$K$89, "&lt;="&amp;$A153, $L$14:$L$89, "&gt;="&amp;$A154)), SUM(COUNTIFS($J$14:$J$89, E$106, $I$14:$I$89, "&gt; 0", $F$14:$F$89, "&lt;&gt;C", $G$14:$G$89, {"8W1","5W2"}, $G$14:$G$89, {"8W1";"5W2"}, $K$14:$K$89, "&lt;="&amp;$A153, $L$14:$L$89, "&gt;="&amp;$A154)), SUM(COUNTIFS($J$14:$J$89, E$106, $I$14:$I$89, "&gt; 0", $F$14:$F$89, "&lt;&gt;C", $G$14:$G$89, {"8W2","5W2"}, $G$14:$G$89, {"8W2";"5W2"}, $K$14:$K$89, "&lt;="&amp;$A153, $L$14:$L$89, "&gt;="&amp;$A154)), SUM(COUNTIFS($J$14:$J$89, E$106, $I$14:$I$89, "&gt; 0", $F$14:$F$89, "&lt;&gt;C", $G$14:$G$89, {"8W2","5W3"}, $G$14:$G$89, {"8W2";"5W3"}, $K$14:$K$89, "&lt;="&amp;$A153, $L$14:$L$89, "&gt;="&amp;$A154))))</f>
        <v>1</v>
      </c>
      <c r="F153" s="54">
        <f xml:space="preserve"> IF(COUNTIFS($J$14:$J$89, F$106, $I$14:$I$89, "&gt; 0", $F$14:$F$89, "&lt;&gt;C", $K$14:$K$89, "&lt;="&amp;$A153, $L$14:$L$89, "&gt;="&amp;$A154) &lt; 2, COUNTIFS($J$14:$J$89, F$106, $I$14:$I$89, "&gt; 0", $F$14:$F$89, "&lt;&gt;C", $K$14:$K$89, "&lt;="&amp;$A153, $L$14:$L$89, "&gt;="&amp;$A154), MAX(SUM(COUNTIFS($J$14:$J$89, F$106, $I$14:$I$89, "&gt; 0", $F$14:$F$89, "&lt;&gt;C", $G$14:$G$89, {"1"}, $G$14:$G$89, {"1"}, $K$14:$K$89, "&lt;="&amp;$A153, $L$14:$L$89, "&gt;="&amp;$A154)), SUM(COUNTIFS($J$14:$J$89, F$106, $I$14:$I$89, "&gt; 0", $F$14:$F$89, "&lt;&gt;C", $G$14:$G$89, {"1","5W1"}, $G$14:$G$89, {"1";"5W1"}, $K$14:$K$89, "&lt;="&amp;$A153, $L$14:$L$89, "&gt;="&amp;$A154)), SUM(COUNTIFS($J$14:$J$89, F$106, $I$14:$I$89, "&gt; 0", $F$14:$F$89, "&lt;&gt;C", $G$14:$G$89, {"1","5W2"}, $G$14:$G$89, {"1";"5W2"}, $K$14:$K$89, "&lt;="&amp;$A153, $L$14:$L$89, "&gt;="&amp;$A154)), SUM(COUNTIFS($J$14:$J$89, F$106, $I$14:$I$89, "&gt; 0", $F$14:$F$89, "&lt;&gt;C", $G$14:$G$89, {"1","5W3"}, $G$14:$G$89, {"1";"5W3"}, $K$14:$K$89, "&lt;="&amp;$A153, $L$14:$L$89, "&gt;="&amp;$A154)), SUM(COUNTIFS($J$14:$J$89, F$106, $I$14:$I$89, "&gt; 0", $F$14:$F$89, "&lt;&gt;C", $G$14:$G$89, {"1","8W1"}, $G$14:$G$89, {"1";"8W1"}, $K$14:$K$89, "&lt;="&amp;$A153, $L$14:$L$89, "&gt;="&amp;$A154)), SUM(COUNTIFS($J$14:$J$89, F$106, $I$14:$I$89, "&gt; 0", $F$14:$F$89, "&lt;&gt;C", $G$14:$G$89, {"1","8W2"}, $G$14:$G$89, {"1";"8W2"}, $K$14:$K$89, "&lt;="&amp;$A153, $L$14:$L$89, "&gt;="&amp;$A154)), SUM(COUNTIFS($J$14:$J$89, F$106, $I$14:$I$89, "&gt; 0", $F$14:$F$89, "&lt;&gt;C", $G$14:$G$89, {"8W1","5W1"}, $G$14:$G$89, {"8W1";"5W1"}, $K$14:$K$89, "&lt;="&amp;$A153, $L$14:$L$89, "&gt;="&amp;$A154)), SUM(COUNTIFS($J$14:$J$89, F$106, $I$14:$I$89, "&gt; 0", $F$14:$F$89, "&lt;&gt;C", $G$14:$G$89, {"8W1","5W2"}, $G$14:$G$89, {"8W1";"5W2"}, $K$14:$K$89, "&lt;="&amp;$A153, $L$14:$L$89, "&gt;="&amp;$A154)), SUM(COUNTIFS($J$14:$J$89, F$106, $I$14:$I$89, "&gt; 0", $F$14:$F$89, "&lt;&gt;C", $G$14:$G$89, {"8W2","5W2"}, $G$14:$G$89, {"8W2";"5W2"}, $K$14:$K$89, "&lt;="&amp;$A153, $L$14:$L$89, "&gt;="&amp;$A154)), SUM(COUNTIFS($J$14:$J$89, F$106, $I$14:$I$89, "&gt; 0", $F$14:$F$89, "&lt;&gt;C", $G$14:$G$89, {"8W2","5W3"}, $G$14:$G$89, {"8W2";"5W3"}, $K$14:$K$89, "&lt;="&amp;$A153, $L$14:$L$89, "&gt;="&amp;$A154))))</f>
        <v>0</v>
      </c>
      <c r="G153" s="54">
        <f xml:space="preserve"> IF(COUNTIFS($J$14:$J$89, G$106, $I$14:$I$89, "&gt; 0", $F$14:$F$89, "&lt;&gt;C", $K$14:$K$89, "&lt;="&amp;$A153, $L$14:$L$89, "&gt;="&amp;$A154) &lt; 2, COUNTIFS($J$14:$J$89, G$106, $I$14:$I$89, "&gt; 0", $F$14:$F$89, "&lt;&gt;C", $K$14:$K$89, "&lt;="&amp;$A153, $L$14:$L$89, "&gt;="&amp;$A154), MAX(SUM(COUNTIFS($J$14:$J$89, G$106, $I$14:$I$89, "&gt; 0", $F$14:$F$89, "&lt;&gt;C", $G$14:$G$89, {"1"}, $G$14:$G$89, {"1"}, $K$14:$K$89, "&lt;="&amp;$A153, $L$14:$L$89, "&gt;="&amp;$A154)), SUM(COUNTIFS($J$14:$J$89, G$106, $I$14:$I$89, "&gt; 0", $F$14:$F$89, "&lt;&gt;C", $G$14:$G$89, {"1","5W1"}, $G$14:$G$89, {"1";"5W1"}, $K$14:$K$89, "&lt;="&amp;$A153, $L$14:$L$89, "&gt;="&amp;$A154)), SUM(COUNTIFS($J$14:$J$89, G$106, $I$14:$I$89, "&gt; 0", $F$14:$F$89, "&lt;&gt;C", $G$14:$G$89, {"1","5W2"}, $G$14:$G$89, {"1";"5W2"}, $K$14:$K$89, "&lt;="&amp;$A153, $L$14:$L$89, "&gt;="&amp;$A154)), SUM(COUNTIFS($J$14:$J$89, G$106, $I$14:$I$89, "&gt; 0", $F$14:$F$89, "&lt;&gt;C", $G$14:$G$89, {"1","5W3"}, $G$14:$G$89, {"1";"5W3"}, $K$14:$K$89, "&lt;="&amp;$A153, $L$14:$L$89, "&gt;="&amp;$A154)), SUM(COUNTIFS($J$14:$J$89, G$106, $I$14:$I$89, "&gt; 0", $F$14:$F$89, "&lt;&gt;C", $G$14:$G$89, {"1","8W1"}, $G$14:$G$89, {"1";"8W1"}, $K$14:$K$89, "&lt;="&amp;$A153, $L$14:$L$89, "&gt;="&amp;$A154)), SUM(COUNTIFS($J$14:$J$89, G$106, $I$14:$I$89, "&gt; 0", $F$14:$F$89, "&lt;&gt;C", $G$14:$G$89, {"1","8W2"}, $G$14:$G$89, {"1";"8W2"}, $K$14:$K$89, "&lt;="&amp;$A153, $L$14:$L$89, "&gt;="&amp;$A154)), SUM(COUNTIFS($J$14:$J$89, G$106, $I$14:$I$89, "&gt; 0", $F$14:$F$89, "&lt;&gt;C", $G$14:$G$89, {"8W1","5W1"}, $G$14:$G$89, {"8W1";"5W1"}, $K$14:$K$89, "&lt;="&amp;$A153, $L$14:$L$89, "&gt;="&amp;$A154)), SUM(COUNTIFS($J$14:$J$89, G$106, $I$14:$I$89, "&gt; 0", $F$14:$F$89, "&lt;&gt;C", $G$14:$G$89, {"8W1","5W2"}, $G$14:$G$89, {"8W1";"5W2"}, $K$14:$K$89, "&lt;="&amp;$A153, $L$14:$L$89, "&gt;="&amp;$A154)), SUM(COUNTIFS($J$14:$J$89, G$106, $I$14:$I$89, "&gt; 0", $F$14:$F$89, "&lt;&gt;C", $G$14:$G$89, {"8W2","5W2"}, $G$14:$G$89, {"8W2";"5W2"}, $K$14:$K$89, "&lt;="&amp;$A153, $L$14:$L$89, "&gt;="&amp;$A154)), SUM(COUNTIFS($J$14:$J$89, G$106, $I$14:$I$89, "&gt; 0", $F$14:$F$89, "&lt;&gt;C", $G$14:$G$89, {"8W2","5W3"}, $G$14:$G$89, {"8W2";"5W3"}, $K$14:$K$89, "&lt;="&amp;$A153, $L$14:$L$89, "&gt;="&amp;$A154))))</f>
        <v>0</v>
      </c>
      <c r="H153" s="54">
        <f xml:space="preserve"> IF(COUNTIFS($J$14:$J$89, H$106, $I$14:$I$89, "&gt; 0", $F$14:$F$89, "&lt;&gt;C", $K$14:$K$89, "&lt;="&amp;$A153, $L$14:$L$89, "&gt;="&amp;$A154) &lt; 2, COUNTIFS($J$14:$J$89, H$106, $I$14:$I$89, "&gt; 0", $F$14:$F$89, "&lt;&gt;C", $K$14:$K$89, "&lt;="&amp;$A153, $L$14:$L$89, "&gt;="&amp;$A154), MAX(SUM(COUNTIFS($J$14:$J$89, H$106, $I$14:$I$89, "&gt; 0", $F$14:$F$89, "&lt;&gt;C", $G$14:$G$89, {"1"}, $G$14:$G$89, {"1"}, $K$14:$K$89, "&lt;="&amp;$A153, $L$14:$L$89, "&gt;="&amp;$A154)), SUM(COUNTIFS($J$14:$J$89, H$106, $I$14:$I$89, "&gt; 0", $F$14:$F$89, "&lt;&gt;C", $G$14:$G$89, {"1","5W1"}, $G$14:$G$89, {"1";"5W1"}, $K$14:$K$89, "&lt;="&amp;$A153, $L$14:$L$89, "&gt;="&amp;$A154)), SUM(COUNTIFS($J$14:$J$89, H$106, $I$14:$I$89, "&gt; 0", $F$14:$F$89, "&lt;&gt;C", $G$14:$G$89, {"1","5W2"}, $G$14:$G$89, {"1";"5W2"}, $K$14:$K$89, "&lt;="&amp;$A153, $L$14:$L$89, "&gt;="&amp;$A154)), SUM(COUNTIFS($J$14:$J$89, H$106, $I$14:$I$89, "&gt; 0", $F$14:$F$89, "&lt;&gt;C", $G$14:$G$89, {"1","5W3"}, $G$14:$G$89, {"1";"5W3"}, $K$14:$K$89, "&lt;="&amp;$A153, $L$14:$L$89, "&gt;="&amp;$A154)), SUM(COUNTIFS($J$14:$J$89, H$106, $I$14:$I$89, "&gt; 0", $F$14:$F$89, "&lt;&gt;C", $G$14:$G$89, {"1","8W1"}, $G$14:$G$89, {"1";"8W1"}, $K$14:$K$89, "&lt;="&amp;$A153, $L$14:$L$89, "&gt;="&amp;$A154)), SUM(COUNTIFS($J$14:$J$89, H$106, $I$14:$I$89, "&gt; 0", $F$14:$F$89, "&lt;&gt;C", $G$14:$G$89, {"1","8W2"}, $G$14:$G$89, {"1";"8W2"}, $K$14:$K$89, "&lt;="&amp;$A153, $L$14:$L$89, "&gt;="&amp;$A154)), SUM(COUNTIFS($J$14:$J$89, H$106, $I$14:$I$89, "&gt; 0", $F$14:$F$89, "&lt;&gt;C", $G$14:$G$89, {"8W1","5W1"}, $G$14:$G$89, {"8W1";"5W1"}, $K$14:$K$89, "&lt;="&amp;$A153, $L$14:$L$89, "&gt;="&amp;$A154)), SUM(COUNTIFS($J$14:$J$89, H$106, $I$14:$I$89, "&gt; 0", $F$14:$F$89, "&lt;&gt;C", $G$14:$G$89, {"8W1","5W2"}, $G$14:$G$89, {"8W1";"5W2"}, $K$14:$K$89, "&lt;="&amp;$A153, $L$14:$L$89, "&gt;="&amp;$A154)), SUM(COUNTIFS($J$14:$J$89, H$106, $I$14:$I$89, "&gt; 0", $F$14:$F$89, "&lt;&gt;C", $G$14:$G$89, {"8W2","5W2"}, $G$14:$G$89, {"8W2";"5W2"}, $K$14:$K$89, "&lt;="&amp;$A153, $L$14:$L$89, "&gt;="&amp;$A154)), SUM(COUNTIFS($J$14:$J$89, H$106, $I$14:$I$89, "&gt; 0", $F$14:$F$89, "&lt;&gt;C", $G$14:$G$89, {"8W2","5W3"}, $G$14:$G$89, {"8W2";"5W3"}, $K$14:$K$89, "&lt;="&amp;$A153, $L$14:$L$89, "&gt;="&amp;$A154))))</f>
        <v>0</v>
      </c>
      <c r="P153"/>
    </row>
    <row r="154" spans="1:16" ht="15" x14ac:dyDescent="0.25">
      <c r="A154" s="152">
        <f t="shared" si="9"/>
        <v>0.80208333333333259</v>
      </c>
      <c r="B154" s="202" t="str">
        <f t="shared" si="4"/>
        <v>7:15 PM-7:30 PM</v>
      </c>
      <c r="C154" s="54">
        <f xml:space="preserve"> IF(COUNTIFS($J$14:$J$89, C$106, $I$14:$I$89, "&gt; 0", $F$14:$F$89, "&lt;&gt;C", $K$14:$K$89, "&lt;="&amp;$A154, $L$14:$L$89, "&gt;="&amp;$A155) &lt; 2, COUNTIFS($J$14:$J$89, C$106, $I$14:$I$89, "&gt; 0", $F$14:$F$89, "&lt;&gt;C", $K$14:$K$89, "&lt;="&amp;$A154, $L$14:$L$89, "&gt;="&amp;$A155), MAX(SUM(COUNTIFS($J$14:$J$89, C$106, $I$14:$I$89, "&gt; 0", $F$14:$F$89, "&lt;&gt;C", $G$14:$G$89, {"1"}, $G$14:$G$89, {"1"}, $K$14:$K$89, "&lt;="&amp;$A154, $L$14:$L$89, "&gt;="&amp;$A155)), SUM(COUNTIFS($J$14:$J$89, C$106, $I$14:$I$89, "&gt; 0", $F$14:$F$89, "&lt;&gt;C", $G$14:$G$89, {"1","5W1"}, $G$14:$G$89, {"1";"5W1"}, $K$14:$K$89, "&lt;="&amp;$A154, $L$14:$L$89, "&gt;="&amp;$A155)), SUM(COUNTIFS($J$14:$J$89, C$106, $I$14:$I$89, "&gt; 0", $F$14:$F$89, "&lt;&gt;C", $G$14:$G$89, {"1","5W2"}, $G$14:$G$89, {"1";"5W2"}, $K$14:$K$89, "&lt;="&amp;$A154, $L$14:$L$89, "&gt;="&amp;$A155)), SUM(COUNTIFS($J$14:$J$89, C$106, $I$14:$I$89, "&gt; 0", $F$14:$F$89, "&lt;&gt;C", $G$14:$G$89, {"1","5W3"}, $G$14:$G$89, {"1";"5W3"}, $K$14:$K$89, "&lt;="&amp;$A154, $L$14:$L$89, "&gt;="&amp;$A155)), SUM(COUNTIFS($J$14:$J$89, C$106, $I$14:$I$89, "&gt; 0", $F$14:$F$89, "&lt;&gt;C", $G$14:$G$89, {"1","8W1"}, $G$14:$G$89, {"1";"8W1"}, $K$14:$K$89, "&lt;="&amp;$A154, $L$14:$L$89, "&gt;="&amp;$A155)), SUM(COUNTIFS($J$14:$J$89, C$106, $I$14:$I$89, "&gt; 0", $F$14:$F$89, "&lt;&gt;C", $G$14:$G$89, {"1","8W2"}, $G$14:$G$89, {"1";"8W2"}, $K$14:$K$89, "&lt;="&amp;$A154, $L$14:$L$89, "&gt;="&amp;$A155)), SUM(COUNTIFS($J$14:$J$89, C$106, $I$14:$I$89, "&gt; 0", $F$14:$F$89, "&lt;&gt;C", $G$14:$G$89, {"8W1","5W1"}, $G$14:$G$89, {"8W1";"5W1"}, $K$14:$K$89, "&lt;="&amp;$A154, $L$14:$L$89, "&gt;="&amp;$A155)), SUM(COUNTIFS($J$14:$J$89, C$106, $I$14:$I$89, "&gt; 0", $F$14:$F$89, "&lt;&gt;C", $G$14:$G$89, {"8W1","5W2"}, $G$14:$G$89, {"8W1";"5W2"}, $K$14:$K$89, "&lt;="&amp;$A154, $L$14:$L$89, "&gt;="&amp;$A155)), SUM(COUNTIFS($J$14:$J$89, C$106, $I$14:$I$89, "&gt; 0", $F$14:$F$89, "&lt;&gt;C", $G$14:$G$89, {"8W2","5W2"}, $G$14:$G$89, {"8W2";"5W2"}, $K$14:$K$89, "&lt;="&amp;$A154, $L$14:$L$89, "&gt;="&amp;$A155)), SUM(COUNTIFS($J$14:$J$89, C$106, $I$14:$I$89, "&gt; 0", $F$14:$F$89, "&lt;&gt;C", $G$14:$G$89, {"8W2","5W3"}, $G$14:$G$89, {"8W2";"5W3"}, $K$14:$K$89, "&lt;="&amp;$A154, $L$14:$L$89, "&gt;="&amp;$A155))))</f>
        <v>1</v>
      </c>
      <c r="D154" s="54">
        <f xml:space="preserve"> IF(COUNTIFS($J$14:$J$89, D$106, $I$14:$I$89, "&gt; 0", $F$14:$F$89, "&lt;&gt;C", $K$14:$K$89, "&lt;="&amp;$A154, $L$14:$L$89, "&gt;="&amp;$A155) &lt; 2, COUNTIFS($J$14:$J$89, D$106, $I$14:$I$89, "&gt; 0", $F$14:$F$89, "&lt;&gt;C", $K$14:$K$89, "&lt;="&amp;$A154, $L$14:$L$89, "&gt;="&amp;$A155), MAX(SUM(COUNTIFS($J$14:$J$89, D$106, $I$14:$I$89, "&gt; 0", $F$14:$F$89, "&lt;&gt;C", $G$14:$G$89, {"1"}, $G$14:$G$89, {"1"}, $K$14:$K$89, "&lt;="&amp;$A154, $L$14:$L$89, "&gt;="&amp;$A155)), SUM(COUNTIFS($J$14:$J$89, D$106, $I$14:$I$89, "&gt; 0", $F$14:$F$89, "&lt;&gt;C", $G$14:$G$89, {"1","5W1"}, $G$14:$G$89, {"1";"5W1"}, $K$14:$K$89, "&lt;="&amp;$A154, $L$14:$L$89, "&gt;="&amp;$A155)), SUM(COUNTIFS($J$14:$J$89, D$106, $I$14:$I$89, "&gt; 0", $F$14:$F$89, "&lt;&gt;C", $G$14:$G$89, {"1","5W2"}, $G$14:$G$89, {"1";"5W2"}, $K$14:$K$89, "&lt;="&amp;$A154, $L$14:$L$89, "&gt;="&amp;$A155)), SUM(COUNTIFS($J$14:$J$89, D$106, $I$14:$I$89, "&gt; 0", $F$14:$F$89, "&lt;&gt;C", $G$14:$G$89, {"1","5W3"}, $G$14:$G$89, {"1";"5W3"}, $K$14:$K$89, "&lt;="&amp;$A154, $L$14:$L$89, "&gt;="&amp;$A155)), SUM(COUNTIFS($J$14:$J$89, D$106, $I$14:$I$89, "&gt; 0", $F$14:$F$89, "&lt;&gt;C", $G$14:$G$89, {"1","8W1"}, $G$14:$G$89, {"1";"8W1"}, $K$14:$K$89, "&lt;="&amp;$A154, $L$14:$L$89, "&gt;="&amp;$A155)), SUM(COUNTIFS($J$14:$J$89, D$106, $I$14:$I$89, "&gt; 0", $F$14:$F$89, "&lt;&gt;C", $G$14:$G$89, {"1","8W2"}, $G$14:$G$89, {"1";"8W2"}, $K$14:$K$89, "&lt;="&amp;$A154, $L$14:$L$89, "&gt;="&amp;$A155)), SUM(COUNTIFS($J$14:$J$89, D$106, $I$14:$I$89, "&gt; 0", $F$14:$F$89, "&lt;&gt;C", $G$14:$G$89, {"8W1","5W1"}, $G$14:$G$89, {"8W1";"5W1"}, $K$14:$K$89, "&lt;="&amp;$A154, $L$14:$L$89, "&gt;="&amp;$A155)), SUM(COUNTIFS($J$14:$J$89, D$106, $I$14:$I$89, "&gt; 0", $F$14:$F$89, "&lt;&gt;C", $G$14:$G$89, {"8W1","5W2"}, $G$14:$G$89, {"8W1";"5W2"}, $K$14:$K$89, "&lt;="&amp;$A154, $L$14:$L$89, "&gt;="&amp;$A155)), SUM(COUNTIFS($J$14:$J$89, D$106, $I$14:$I$89, "&gt; 0", $F$14:$F$89, "&lt;&gt;C", $G$14:$G$89, {"8W2","5W2"}, $G$14:$G$89, {"8W2";"5W2"}, $K$14:$K$89, "&lt;="&amp;$A154, $L$14:$L$89, "&gt;="&amp;$A155)), SUM(COUNTIFS($J$14:$J$89, D$106, $I$14:$I$89, "&gt; 0", $F$14:$F$89, "&lt;&gt;C", $G$14:$G$89, {"8W2","5W3"}, $G$14:$G$89, {"8W2";"5W3"}, $K$14:$K$89, "&lt;="&amp;$A154, $L$14:$L$89, "&gt;="&amp;$A155))))</f>
        <v>1</v>
      </c>
      <c r="E154" s="54">
        <f xml:space="preserve"> IF(COUNTIFS($J$14:$J$89, E$106, $I$14:$I$89, "&gt; 0", $F$14:$F$89, "&lt;&gt;C", $K$14:$K$89, "&lt;="&amp;$A154, $L$14:$L$89, "&gt;="&amp;$A155) &lt; 2, COUNTIFS($J$14:$J$89, E$106, $I$14:$I$89, "&gt; 0", $F$14:$F$89, "&lt;&gt;C", $K$14:$K$89, "&lt;="&amp;$A154, $L$14:$L$89, "&gt;="&amp;$A155), MAX(SUM(COUNTIFS($J$14:$J$89, E$106, $I$14:$I$89, "&gt; 0", $F$14:$F$89, "&lt;&gt;C", $G$14:$G$89, {"1"}, $G$14:$G$89, {"1"}, $K$14:$K$89, "&lt;="&amp;$A154, $L$14:$L$89, "&gt;="&amp;$A155)), SUM(COUNTIFS($J$14:$J$89, E$106, $I$14:$I$89, "&gt; 0", $F$14:$F$89, "&lt;&gt;C", $G$14:$G$89, {"1","5W1"}, $G$14:$G$89, {"1";"5W1"}, $K$14:$K$89, "&lt;="&amp;$A154, $L$14:$L$89, "&gt;="&amp;$A155)), SUM(COUNTIFS($J$14:$J$89, E$106, $I$14:$I$89, "&gt; 0", $F$14:$F$89, "&lt;&gt;C", $G$14:$G$89, {"1","5W2"}, $G$14:$G$89, {"1";"5W2"}, $K$14:$K$89, "&lt;="&amp;$A154, $L$14:$L$89, "&gt;="&amp;$A155)), SUM(COUNTIFS($J$14:$J$89, E$106, $I$14:$I$89, "&gt; 0", $F$14:$F$89, "&lt;&gt;C", $G$14:$G$89, {"1","5W3"}, $G$14:$G$89, {"1";"5W3"}, $K$14:$K$89, "&lt;="&amp;$A154, $L$14:$L$89, "&gt;="&amp;$A155)), SUM(COUNTIFS($J$14:$J$89, E$106, $I$14:$I$89, "&gt; 0", $F$14:$F$89, "&lt;&gt;C", $G$14:$G$89, {"1","8W1"}, $G$14:$G$89, {"1";"8W1"}, $K$14:$K$89, "&lt;="&amp;$A154, $L$14:$L$89, "&gt;="&amp;$A155)), SUM(COUNTIFS($J$14:$J$89, E$106, $I$14:$I$89, "&gt; 0", $F$14:$F$89, "&lt;&gt;C", $G$14:$G$89, {"1","8W2"}, $G$14:$G$89, {"1";"8W2"}, $K$14:$K$89, "&lt;="&amp;$A154, $L$14:$L$89, "&gt;="&amp;$A155)), SUM(COUNTIFS($J$14:$J$89, E$106, $I$14:$I$89, "&gt; 0", $F$14:$F$89, "&lt;&gt;C", $G$14:$G$89, {"8W1","5W1"}, $G$14:$G$89, {"8W1";"5W1"}, $K$14:$K$89, "&lt;="&amp;$A154, $L$14:$L$89, "&gt;="&amp;$A155)), SUM(COUNTIFS($J$14:$J$89, E$106, $I$14:$I$89, "&gt; 0", $F$14:$F$89, "&lt;&gt;C", $G$14:$G$89, {"8W1","5W2"}, $G$14:$G$89, {"8W1";"5W2"}, $K$14:$K$89, "&lt;="&amp;$A154, $L$14:$L$89, "&gt;="&amp;$A155)), SUM(COUNTIFS($J$14:$J$89, E$106, $I$14:$I$89, "&gt; 0", $F$14:$F$89, "&lt;&gt;C", $G$14:$G$89, {"8W2","5W2"}, $G$14:$G$89, {"8W2";"5W2"}, $K$14:$K$89, "&lt;="&amp;$A154, $L$14:$L$89, "&gt;="&amp;$A155)), SUM(COUNTIFS($J$14:$J$89, E$106, $I$14:$I$89, "&gt; 0", $F$14:$F$89, "&lt;&gt;C", $G$14:$G$89, {"8W2","5W3"}, $G$14:$G$89, {"8W2";"5W3"}, $K$14:$K$89, "&lt;="&amp;$A154, $L$14:$L$89, "&gt;="&amp;$A155))))</f>
        <v>1</v>
      </c>
      <c r="F154" s="54">
        <f xml:space="preserve"> IF(COUNTIFS($J$14:$J$89, F$106, $I$14:$I$89, "&gt; 0", $F$14:$F$89, "&lt;&gt;C", $K$14:$K$89, "&lt;="&amp;$A154, $L$14:$L$89, "&gt;="&amp;$A155) &lt; 2, COUNTIFS($J$14:$J$89, F$106, $I$14:$I$89, "&gt; 0", $F$14:$F$89, "&lt;&gt;C", $K$14:$K$89, "&lt;="&amp;$A154, $L$14:$L$89, "&gt;="&amp;$A155), MAX(SUM(COUNTIFS($J$14:$J$89, F$106, $I$14:$I$89, "&gt; 0", $F$14:$F$89, "&lt;&gt;C", $G$14:$G$89, {"1"}, $G$14:$G$89, {"1"}, $K$14:$K$89, "&lt;="&amp;$A154, $L$14:$L$89, "&gt;="&amp;$A155)), SUM(COUNTIFS($J$14:$J$89, F$106, $I$14:$I$89, "&gt; 0", $F$14:$F$89, "&lt;&gt;C", $G$14:$G$89, {"1","5W1"}, $G$14:$G$89, {"1";"5W1"}, $K$14:$K$89, "&lt;="&amp;$A154, $L$14:$L$89, "&gt;="&amp;$A155)), SUM(COUNTIFS($J$14:$J$89, F$106, $I$14:$I$89, "&gt; 0", $F$14:$F$89, "&lt;&gt;C", $G$14:$G$89, {"1","5W2"}, $G$14:$G$89, {"1";"5W2"}, $K$14:$K$89, "&lt;="&amp;$A154, $L$14:$L$89, "&gt;="&amp;$A155)), SUM(COUNTIFS($J$14:$J$89, F$106, $I$14:$I$89, "&gt; 0", $F$14:$F$89, "&lt;&gt;C", $G$14:$G$89, {"1","5W3"}, $G$14:$G$89, {"1";"5W3"}, $K$14:$K$89, "&lt;="&amp;$A154, $L$14:$L$89, "&gt;="&amp;$A155)), SUM(COUNTIFS($J$14:$J$89, F$106, $I$14:$I$89, "&gt; 0", $F$14:$F$89, "&lt;&gt;C", $G$14:$G$89, {"1","8W1"}, $G$14:$G$89, {"1";"8W1"}, $K$14:$K$89, "&lt;="&amp;$A154, $L$14:$L$89, "&gt;="&amp;$A155)), SUM(COUNTIFS($J$14:$J$89, F$106, $I$14:$I$89, "&gt; 0", $F$14:$F$89, "&lt;&gt;C", $G$14:$G$89, {"1","8W2"}, $G$14:$G$89, {"1";"8W2"}, $K$14:$K$89, "&lt;="&amp;$A154, $L$14:$L$89, "&gt;="&amp;$A155)), SUM(COUNTIFS($J$14:$J$89, F$106, $I$14:$I$89, "&gt; 0", $F$14:$F$89, "&lt;&gt;C", $G$14:$G$89, {"8W1","5W1"}, $G$14:$G$89, {"8W1";"5W1"}, $K$14:$K$89, "&lt;="&amp;$A154, $L$14:$L$89, "&gt;="&amp;$A155)), SUM(COUNTIFS($J$14:$J$89, F$106, $I$14:$I$89, "&gt; 0", $F$14:$F$89, "&lt;&gt;C", $G$14:$G$89, {"8W1","5W2"}, $G$14:$G$89, {"8W1";"5W2"}, $K$14:$K$89, "&lt;="&amp;$A154, $L$14:$L$89, "&gt;="&amp;$A155)), SUM(COUNTIFS($J$14:$J$89, F$106, $I$14:$I$89, "&gt; 0", $F$14:$F$89, "&lt;&gt;C", $G$14:$G$89, {"8W2","5W2"}, $G$14:$G$89, {"8W2";"5W2"}, $K$14:$K$89, "&lt;="&amp;$A154, $L$14:$L$89, "&gt;="&amp;$A155)), SUM(COUNTIFS($J$14:$J$89, F$106, $I$14:$I$89, "&gt; 0", $F$14:$F$89, "&lt;&gt;C", $G$14:$G$89, {"8W2","5W3"}, $G$14:$G$89, {"8W2";"5W3"}, $K$14:$K$89, "&lt;="&amp;$A154, $L$14:$L$89, "&gt;="&amp;$A155))))</f>
        <v>0</v>
      </c>
      <c r="G154" s="54">
        <f xml:space="preserve"> IF(COUNTIFS($J$14:$J$89, G$106, $I$14:$I$89, "&gt; 0", $F$14:$F$89, "&lt;&gt;C", $K$14:$K$89, "&lt;="&amp;$A154, $L$14:$L$89, "&gt;="&amp;$A155) &lt; 2, COUNTIFS($J$14:$J$89, G$106, $I$14:$I$89, "&gt; 0", $F$14:$F$89, "&lt;&gt;C", $K$14:$K$89, "&lt;="&amp;$A154, $L$14:$L$89, "&gt;="&amp;$A155), MAX(SUM(COUNTIFS($J$14:$J$89, G$106, $I$14:$I$89, "&gt; 0", $F$14:$F$89, "&lt;&gt;C", $G$14:$G$89, {"1"}, $G$14:$G$89, {"1"}, $K$14:$K$89, "&lt;="&amp;$A154, $L$14:$L$89, "&gt;="&amp;$A155)), SUM(COUNTIFS($J$14:$J$89, G$106, $I$14:$I$89, "&gt; 0", $F$14:$F$89, "&lt;&gt;C", $G$14:$G$89, {"1","5W1"}, $G$14:$G$89, {"1";"5W1"}, $K$14:$K$89, "&lt;="&amp;$A154, $L$14:$L$89, "&gt;="&amp;$A155)), SUM(COUNTIFS($J$14:$J$89, G$106, $I$14:$I$89, "&gt; 0", $F$14:$F$89, "&lt;&gt;C", $G$14:$G$89, {"1","5W2"}, $G$14:$G$89, {"1";"5W2"}, $K$14:$K$89, "&lt;="&amp;$A154, $L$14:$L$89, "&gt;="&amp;$A155)), SUM(COUNTIFS($J$14:$J$89, G$106, $I$14:$I$89, "&gt; 0", $F$14:$F$89, "&lt;&gt;C", $G$14:$G$89, {"1","5W3"}, $G$14:$G$89, {"1";"5W3"}, $K$14:$K$89, "&lt;="&amp;$A154, $L$14:$L$89, "&gt;="&amp;$A155)), SUM(COUNTIFS($J$14:$J$89, G$106, $I$14:$I$89, "&gt; 0", $F$14:$F$89, "&lt;&gt;C", $G$14:$G$89, {"1","8W1"}, $G$14:$G$89, {"1";"8W1"}, $K$14:$K$89, "&lt;="&amp;$A154, $L$14:$L$89, "&gt;="&amp;$A155)), SUM(COUNTIFS($J$14:$J$89, G$106, $I$14:$I$89, "&gt; 0", $F$14:$F$89, "&lt;&gt;C", $G$14:$G$89, {"1","8W2"}, $G$14:$G$89, {"1";"8W2"}, $K$14:$K$89, "&lt;="&amp;$A154, $L$14:$L$89, "&gt;="&amp;$A155)), SUM(COUNTIFS($J$14:$J$89, G$106, $I$14:$I$89, "&gt; 0", $F$14:$F$89, "&lt;&gt;C", $G$14:$G$89, {"8W1","5W1"}, $G$14:$G$89, {"8W1";"5W1"}, $K$14:$K$89, "&lt;="&amp;$A154, $L$14:$L$89, "&gt;="&amp;$A155)), SUM(COUNTIFS($J$14:$J$89, G$106, $I$14:$I$89, "&gt; 0", $F$14:$F$89, "&lt;&gt;C", $G$14:$G$89, {"8W1","5W2"}, $G$14:$G$89, {"8W1";"5W2"}, $K$14:$K$89, "&lt;="&amp;$A154, $L$14:$L$89, "&gt;="&amp;$A155)), SUM(COUNTIFS($J$14:$J$89, G$106, $I$14:$I$89, "&gt; 0", $F$14:$F$89, "&lt;&gt;C", $G$14:$G$89, {"8W2","5W2"}, $G$14:$G$89, {"8W2";"5W2"}, $K$14:$K$89, "&lt;="&amp;$A154, $L$14:$L$89, "&gt;="&amp;$A155)), SUM(COUNTIFS($J$14:$J$89, G$106, $I$14:$I$89, "&gt; 0", $F$14:$F$89, "&lt;&gt;C", $G$14:$G$89, {"8W2","5W3"}, $G$14:$G$89, {"8W2";"5W3"}, $K$14:$K$89, "&lt;="&amp;$A154, $L$14:$L$89, "&gt;="&amp;$A155))))</f>
        <v>0</v>
      </c>
      <c r="H154" s="54">
        <f xml:space="preserve"> IF(COUNTIFS($J$14:$J$89, H$106, $I$14:$I$89, "&gt; 0", $F$14:$F$89, "&lt;&gt;C", $K$14:$K$89, "&lt;="&amp;$A154, $L$14:$L$89, "&gt;="&amp;$A155) &lt; 2, COUNTIFS($J$14:$J$89, H$106, $I$14:$I$89, "&gt; 0", $F$14:$F$89, "&lt;&gt;C", $K$14:$K$89, "&lt;="&amp;$A154, $L$14:$L$89, "&gt;="&amp;$A155), MAX(SUM(COUNTIFS($J$14:$J$89, H$106, $I$14:$I$89, "&gt; 0", $F$14:$F$89, "&lt;&gt;C", $G$14:$G$89, {"1"}, $G$14:$G$89, {"1"}, $K$14:$K$89, "&lt;="&amp;$A154, $L$14:$L$89, "&gt;="&amp;$A155)), SUM(COUNTIFS($J$14:$J$89, H$106, $I$14:$I$89, "&gt; 0", $F$14:$F$89, "&lt;&gt;C", $G$14:$G$89, {"1","5W1"}, $G$14:$G$89, {"1";"5W1"}, $K$14:$K$89, "&lt;="&amp;$A154, $L$14:$L$89, "&gt;="&amp;$A155)), SUM(COUNTIFS($J$14:$J$89, H$106, $I$14:$I$89, "&gt; 0", $F$14:$F$89, "&lt;&gt;C", $G$14:$G$89, {"1","5W2"}, $G$14:$G$89, {"1";"5W2"}, $K$14:$K$89, "&lt;="&amp;$A154, $L$14:$L$89, "&gt;="&amp;$A155)), SUM(COUNTIFS($J$14:$J$89, H$106, $I$14:$I$89, "&gt; 0", $F$14:$F$89, "&lt;&gt;C", $G$14:$G$89, {"1","5W3"}, $G$14:$G$89, {"1";"5W3"}, $K$14:$K$89, "&lt;="&amp;$A154, $L$14:$L$89, "&gt;="&amp;$A155)), SUM(COUNTIFS($J$14:$J$89, H$106, $I$14:$I$89, "&gt; 0", $F$14:$F$89, "&lt;&gt;C", $G$14:$G$89, {"1","8W1"}, $G$14:$G$89, {"1";"8W1"}, $K$14:$K$89, "&lt;="&amp;$A154, $L$14:$L$89, "&gt;="&amp;$A155)), SUM(COUNTIFS($J$14:$J$89, H$106, $I$14:$I$89, "&gt; 0", $F$14:$F$89, "&lt;&gt;C", $G$14:$G$89, {"1","8W2"}, $G$14:$G$89, {"1";"8W2"}, $K$14:$K$89, "&lt;="&amp;$A154, $L$14:$L$89, "&gt;="&amp;$A155)), SUM(COUNTIFS($J$14:$J$89, H$106, $I$14:$I$89, "&gt; 0", $F$14:$F$89, "&lt;&gt;C", $G$14:$G$89, {"8W1","5W1"}, $G$14:$G$89, {"8W1";"5W1"}, $K$14:$K$89, "&lt;="&amp;$A154, $L$14:$L$89, "&gt;="&amp;$A155)), SUM(COUNTIFS($J$14:$J$89, H$106, $I$14:$I$89, "&gt; 0", $F$14:$F$89, "&lt;&gt;C", $G$14:$G$89, {"8W1","5W2"}, $G$14:$G$89, {"8W1";"5W2"}, $K$14:$K$89, "&lt;="&amp;$A154, $L$14:$L$89, "&gt;="&amp;$A155)), SUM(COUNTIFS($J$14:$J$89, H$106, $I$14:$I$89, "&gt; 0", $F$14:$F$89, "&lt;&gt;C", $G$14:$G$89, {"8W2","5W2"}, $G$14:$G$89, {"8W2";"5W2"}, $K$14:$K$89, "&lt;="&amp;$A154, $L$14:$L$89, "&gt;="&amp;$A155)), SUM(COUNTIFS($J$14:$J$89, H$106, $I$14:$I$89, "&gt; 0", $F$14:$F$89, "&lt;&gt;C", $G$14:$G$89, {"8W2","5W3"}, $G$14:$G$89, {"8W2";"5W3"}, $K$14:$K$89, "&lt;="&amp;$A154, $L$14:$L$89, "&gt;="&amp;$A155))))</f>
        <v>0</v>
      </c>
      <c r="P154"/>
    </row>
    <row r="155" spans="1:16" ht="15" x14ac:dyDescent="0.25">
      <c r="A155" s="152">
        <f t="shared" si="9"/>
        <v>0.81249999999999922</v>
      </c>
      <c r="B155" s="202" t="str">
        <f t="shared" si="4"/>
        <v>7:30 PM-7:45 PM</v>
      </c>
      <c r="C155" s="54">
        <f xml:space="preserve"> IF(COUNTIFS($J$14:$J$89, C$106, $I$14:$I$89, "&gt; 0", $F$14:$F$89, "&lt;&gt;C", $K$14:$K$89, "&lt;="&amp;$A155, $L$14:$L$89, "&gt;="&amp;$A156) &lt; 2, COUNTIFS($J$14:$J$89, C$106, $I$14:$I$89, "&gt; 0", $F$14:$F$89, "&lt;&gt;C", $K$14:$K$89, "&lt;="&amp;$A155, $L$14:$L$89, "&gt;="&amp;$A156), MAX(SUM(COUNTIFS($J$14:$J$89, C$106, $I$14:$I$89, "&gt; 0", $F$14:$F$89, "&lt;&gt;C", $G$14:$G$89, {"1"}, $G$14:$G$89, {"1"}, $K$14:$K$89, "&lt;="&amp;$A155, $L$14:$L$89, "&gt;="&amp;$A156)), SUM(COUNTIFS($J$14:$J$89, C$106, $I$14:$I$89, "&gt; 0", $F$14:$F$89, "&lt;&gt;C", $G$14:$G$89, {"1","5W1"}, $G$14:$G$89, {"1";"5W1"}, $K$14:$K$89, "&lt;="&amp;$A155, $L$14:$L$89, "&gt;="&amp;$A156)), SUM(COUNTIFS($J$14:$J$89, C$106, $I$14:$I$89, "&gt; 0", $F$14:$F$89, "&lt;&gt;C", $G$14:$G$89, {"1","5W2"}, $G$14:$G$89, {"1";"5W2"}, $K$14:$K$89, "&lt;="&amp;$A155, $L$14:$L$89, "&gt;="&amp;$A156)), SUM(COUNTIFS($J$14:$J$89, C$106, $I$14:$I$89, "&gt; 0", $F$14:$F$89, "&lt;&gt;C", $G$14:$G$89, {"1","5W3"}, $G$14:$G$89, {"1";"5W3"}, $K$14:$K$89, "&lt;="&amp;$A155, $L$14:$L$89, "&gt;="&amp;$A156)), SUM(COUNTIFS($J$14:$J$89, C$106, $I$14:$I$89, "&gt; 0", $F$14:$F$89, "&lt;&gt;C", $G$14:$G$89, {"1","8W1"}, $G$14:$G$89, {"1";"8W1"}, $K$14:$K$89, "&lt;="&amp;$A155, $L$14:$L$89, "&gt;="&amp;$A156)), SUM(COUNTIFS($J$14:$J$89, C$106, $I$14:$I$89, "&gt; 0", $F$14:$F$89, "&lt;&gt;C", $G$14:$G$89, {"1","8W2"}, $G$14:$G$89, {"1";"8W2"}, $K$14:$K$89, "&lt;="&amp;$A155, $L$14:$L$89, "&gt;="&amp;$A156)), SUM(COUNTIFS($J$14:$J$89, C$106, $I$14:$I$89, "&gt; 0", $F$14:$F$89, "&lt;&gt;C", $G$14:$G$89, {"8W1","5W1"}, $G$14:$G$89, {"8W1";"5W1"}, $K$14:$K$89, "&lt;="&amp;$A155, $L$14:$L$89, "&gt;="&amp;$A156)), SUM(COUNTIFS($J$14:$J$89, C$106, $I$14:$I$89, "&gt; 0", $F$14:$F$89, "&lt;&gt;C", $G$14:$G$89, {"8W1","5W2"}, $G$14:$G$89, {"8W1";"5W2"}, $K$14:$K$89, "&lt;="&amp;$A155, $L$14:$L$89, "&gt;="&amp;$A156)), SUM(COUNTIFS($J$14:$J$89, C$106, $I$14:$I$89, "&gt; 0", $F$14:$F$89, "&lt;&gt;C", $G$14:$G$89, {"8W2","5W2"}, $G$14:$G$89, {"8W2";"5W2"}, $K$14:$K$89, "&lt;="&amp;$A155, $L$14:$L$89, "&gt;="&amp;$A156)), SUM(COUNTIFS($J$14:$J$89, C$106, $I$14:$I$89, "&gt; 0", $F$14:$F$89, "&lt;&gt;C", $G$14:$G$89, {"8W2","5W3"}, $G$14:$G$89, {"8W2";"5W3"}, $K$14:$K$89, "&lt;="&amp;$A155, $L$14:$L$89, "&gt;="&amp;$A156))))</f>
        <v>1</v>
      </c>
      <c r="D155" s="54">
        <f xml:space="preserve"> IF(COUNTIFS($J$14:$J$89, D$106, $I$14:$I$89, "&gt; 0", $F$14:$F$89, "&lt;&gt;C", $K$14:$K$89, "&lt;="&amp;$A155, $L$14:$L$89, "&gt;="&amp;$A156) &lt; 2, COUNTIFS($J$14:$J$89, D$106, $I$14:$I$89, "&gt; 0", $F$14:$F$89, "&lt;&gt;C", $K$14:$K$89, "&lt;="&amp;$A155, $L$14:$L$89, "&gt;="&amp;$A156), MAX(SUM(COUNTIFS($J$14:$J$89, D$106, $I$14:$I$89, "&gt; 0", $F$14:$F$89, "&lt;&gt;C", $G$14:$G$89, {"1"}, $G$14:$G$89, {"1"}, $K$14:$K$89, "&lt;="&amp;$A155, $L$14:$L$89, "&gt;="&amp;$A156)), SUM(COUNTIFS($J$14:$J$89, D$106, $I$14:$I$89, "&gt; 0", $F$14:$F$89, "&lt;&gt;C", $G$14:$G$89, {"1","5W1"}, $G$14:$G$89, {"1";"5W1"}, $K$14:$K$89, "&lt;="&amp;$A155, $L$14:$L$89, "&gt;="&amp;$A156)), SUM(COUNTIFS($J$14:$J$89, D$106, $I$14:$I$89, "&gt; 0", $F$14:$F$89, "&lt;&gt;C", $G$14:$G$89, {"1","5W2"}, $G$14:$G$89, {"1";"5W2"}, $K$14:$K$89, "&lt;="&amp;$A155, $L$14:$L$89, "&gt;="&amp;$A156)), SUM(COUNTIFS($J$14:$J$89, D$106, $I$14:$I$89, "&gt; 0", $F$14:$F$89, "&lt;&gt;C", $G$14:$G$89, {"1","5W3"}, $G$14:$G$89, {"1";"5W3"}, $K$14:$K$89, "&lt;="&amp;$A155, $L$14:$L$89, "&gt;="&amp;$A156)), SUM(COUNTIFS($J$14:$J$89, D$106, $I$14:$I$89, "&gt; 0", $F$14:$F$89, "&lt;&gt;C", $G$14:$G$89, {"1","8W1"}, $G$14:$G$89, {"1";"8W1"}, $K$14:$K$89, "&lt;="&amp;$A155, $L$14:$L$89, "&gt;="&amp;$A156)), SUM(COUNTIFS($J$14:$J$89, D$106, $I$14:$I$89, "&gt; 0", $F$14:$F$89, "&lt;&gt;C", $G$14:$G$89, {"1","8W2"}, $G$14:$G$89, {"1";"8W2"}, $K$14:$K$89, "&lt;="&amp;$A155, $L$14:$L$89, "&gt;="&amp;$A156)), SUM(COUNTIFS($J$14:$J$89, D$106, $I$14:$I$89, "&gt; 0", $F$14:$F$89, "&lt;&gt;C", $G$14:$G$89, {"8W1","5W1"}, $G$14:$G$89, {"8W1";"5W1"}, $K$14:$K$89, "&lt;="&amp;$A155, $L$14:$L$89, "&gt;="&amp;$A156)), SUM(COUNTIFS($J$14:$J$89, D$106, $I$14:$I$89, "&gt; 0", $F$14:$F$89, "&lt;&gt;C", $G$14:$G$89, {"8W1","5W2"}, $G$14:$G$89, {"8W1";"5W2"}, $K$14:$K$89, "&lt;="&amp;$A155, $L$14:$L$89, "&gt;="&amp;$A156)), SUM(COUNTIFS($J$14:$J$89, D$106, $I$14:$I$89, "&gt; 0", $F$14:$F$89, "&lt;&gt;C", $G$14:$G$89, {"8W2","5W2"}, $G$14:$G$89, {"8W2";"5W2"}, $K$14:$K$89, "&lt;="&amp;$A155, $L$14:$L$89, "&gt;="&amp;$A156)), SUM(COUNTIFS($J$14:$J$89, D$106, $I$14:$I$89, "&gt; 0", $F$14:$F$89, "&lt;&gt;C", $G$14:$G$89, {"8W2","5W3"}, $G$14:$G$89, {"8W2";"5W3"}, $K$14:$K$89, "&lt;="&amp;$A155, $L$14:$L$89, "&gt;="&amp;$A156))))</f>
        <v>1</v>
      </c>
      <c r="E155" s="54">
        <f xml:space="preserve"> IF(COUNTIFS($J$14:$J$89, E$106, $I$14:$I$89, "&gt; 0", $F$14:$F$89, "&lt;&gt;C", $K$14:$K$89, "&lt;="&amp;$A155, $L$14:$L$89, "&gt;="&amp;$A156) &lt; 2, COUNTIFS($J$14:$J$89, E$106, $I$14:$I$89, "&gt; 0", $F$14:$F$89, "&lt;&gt;C", $K$14:$K$89, "&lt;="&amp;$A155, $L$14:$L$89, "&gt;="&amp;$A156), MAX(SUM(COUNTIFS($J$14:$J$89, E$106, $I$14:$I$89, "&gt; 0", $F$14:$F$89, "&lt;&gt;C", $G$14:$G$89, {"1"}, $G$14:$G$89, {"1"}, $K$14:$K$89, "&lt;="&amp;$A155, $L$14:$L$89, "&gt;="&amp;$A156)), SUM(COUNTIFS($J$14:$J$89, E$106, $I$14:$I$89, "&gt; 0", $F$14:$F$89, "&lt;&gt;C", $G$14:$G$89, {"1","5W1"}, $G$14:$G$89, {"1";"5W1"}, $K$14:$K$89, "&lt;="&amp;$A155, $L$14:$L$89, "&gt;="&amp;$A156)), SUM(COUNTIFS($J$14:$J$89, E$106, $I$14:$I$89, "&gt; 0", $F$14:$F$89, "&lt;&gt;C", $G$14:$G$89, {"1","5W2"}, $G$14:$G$89, {"1";"5W2"}, $K$14:$K$89, "&lt;="&amp;$A155, $L$14:$L$89, "&gt;="&amp;$A156)), SUM(COUNTIFS($J$14:$J$89, E$106, $I$14:$I$89, "&gt; 0", $F$14:$F$89, "&lt;&gt;C", $G$14:$G$89, {"1","5W3"}, $G$14:$G$89, {"1";"5W3"}, $K$14:$K$89, "&lt;="&amp;$A155, $L$14:$L$89, "&gt;="&amp;$A156)), SUM(COUNTIFS($J$14:$J$89, E$106, $I$14:$I$89, "&gt; 0", $F$14:$F$89, "&lt;&gt;C", $G$14:$G$89, {"1","8W1"}, $G$14:$G$89, {"1";"8W1"}, $K$14:$K$89, "&lt;="&amp;$A155, $L$14:$L$89, "&gt;="&amp;$A156)), SUM(COUNTIFS($J$14:$J$89, E$106, $I$14:$I$89, "&gt; 0", $F$14:$F$89, "&lt;&gt;C", $G$14:$G$89, {"1","8W2"}, $G$14:$G$89, {"1";"8W2"}, $K$14:$K$89, "&lt;="&amp;$A155, $L$14:$L$89, "&gt;="&amp;$A156)), SUM(COUNTIFS($J$14:$J$89, E$106, $I$14:$I$89, "&gt; 0", $F$14:$F$89, "&lt;&gt;C", $G$14:$G$89, {"8W1","5W1"}, $G$14:$G$89, {"8W1";"5W1"}, $K$14:$K$89, "&lt;="&amp;$A155, $L$14:$L$89, "&gt;="&amp;$A156)), SUM(COUNTIFS($J$14:$J$89, E$106, $I$14:$I$89, "&gt; 0", $F$14:$F$89, "&lt;&gt;C", $G$14:$G$89, {"8W1","5W2"}, $G$14:$G$89, {"8W1";"5W2"}, $K$14:$K$89, "&lt;="&amp;$A155, $L$14:$L$89, "&gt;="&amp;$A156)), SUM(COUNTIFS($J$14:$J$89, E$106, $I$14:$I$89, "&gt; 0", $F$14:$F$89, "&lt;&gt;C", $G$14:$G$89, {"8W2","5W2"}, $G$14:$G$89, {"8W2";"5W2"}, $K$14:$K$89, "&lt;="&amp;$A155, $L$14:$L$89, "&gt;="&amp;$A156)), SUM(COUNTIFS($J$14:$J$89, E$106, $I$14:$I$89, "&gt; 0", $F$14:$F$89, "&lt;&gt;C", $G$14:$G$89, {"8W2","5W3"}, $G$14:$G$89, {"8W2";"5W3"}, $K$14:$K$89, "&lt;="&amp;$A155, $L$14:$L$89, "&gt;="&amp;$A156))))</f>
        <v>1</v>
      </c>
      <c r="F155" s="54">
        <f xml:space="preserve"> IF(COUNTIFS($J$14:$J$89, F$106, $I$14:$I$89, "&gt; 0", $F$14:$F$89, "&lt;&gt;C", $K$14:$K$89, "&lt;="&amp;$A155, $L$14:$L$89, "&gt;="&amp;$A156) &lt; 2, COUNTIFS($J$14:$J$89, F$106, $I$14:$I$89, "&gt; 0", $F$14:$F$89, "&lt;&gt;C", $K$14:$K$89, "&lt;="&amp;$A155, $L$14:$L$89, "&gt;="&amp;$A156), MAX(SUM(COUNTIFS($J$14:$J$89, F$106, $I$14:$I$89, "&gt; 0", $F$14:$F$89, "&lt;&gt;C", $G$14:$G$89, {"1"}, $G$14:$G$89, {"1"}, $K$14:$K$89, "&lt;="&amp;$A155, $L$14:$L$89, "&gt;="&amp;$A156)), SUM(COUNTIFS($J$14:$J$89, F$106, $I$14:$I$89, "&gt; 0", $F$14:$F$89, "&lt;&gt;C", $G$14:$G$89, {"1","5W1"}, $G$14:$G$89, {"1";"5W1"}, $K$14:$K$89, "&lt;="&amp;$A155, $L$14:$L$89, "&gt;="&amp;$A156)), SUM(COUNTIFS($J$14:$J$89, F$106, $I$14:$I$89, "&gt; 0", $F$14:$F$89, "&lt;&gt;C", $G$14:$G$89, {"1","5W2"}, $G$14:$G$89, {"1";"5W2"}, $K$14:$K$89, "&lt;="&amp;$A155, $L$14:$L$89, "&gt;="&amp;$A156)), SUM(COUNTIFS($J$14:$J$89, F$106, $I$14:$I$89, "&gt; 0", $F$14:$F$89, "&lt;&gt;C", $G$14:$G$89, {"1","5W3"}, $G$14:$G$89, {"1";"5W3"}, $K$14:$K$89, "&lt;="&amp;$A155, $L$14:$L$89, "&gt;="&amp;$A156)), SUM(COUNTIFS($J$14:$J$89, F$106, $I$14:$I$89, "&gt; 0", $F$14:$F$89, "&lt;&gt;C", $G$14:$G$89, {"1","8W1"}, $G$14:$G$89, {"1";"8W1"}, $K$14:$K$89, "&lt;="&amp;$A155, $L$14:$L$89, "&gt;="&amp;$A156)), SUM(COUNTIFS($J$14:$J$89, F$106, $I$14:$I$89, "&gt; 0", $F$14:$F$89, "&lt;&gt;C", $G$14:$G$89, {"1","8W2"}, $G$14:$G$89, {"1";"8W2"}, $K$14:$K$89, "&lt;="&amp;$A155, $L$14:$L$89, "&gt;="&amp;$A156)), SUM(COUNTIFS($J$14:$J$89, F$106, $I$14:$I$89, "&gt; 0", $F$14:$F$89, "&lt;&gt;C", $G$14:$G$89, {"8W1","5W1"}, $G$14:$G$89, {"8W1";"5W1"}, $K$14:$K$89, "&lt;="&amp;$A155, $L$14:$L$89, "&gt;="&amp;$A156)), SUM(COUNTIFS($J$14:$J$89, F$106, $I$14:$I$89, "&gt; 0", $F$14:$F$89, "&lt;&gt;C", $G$14:$G$89, {"8W1","5W2"}, $G$14:$G$89, {"8W1";"5W2"}, $K$14:$K$89, "&lt;="&amp;$A155, $L$14:$L$89, "&gt;="&amp;$A156)), SUM(COUNTIFS($J$14:$J$89, F$106, $I$14:$I$89, "&gt; 0", $F$14:$F$89, "&lt;&gt;C", $G$14:$G$89, {"8W2","5W2"}, $G$14:$G$89, {"8W2";"5W2"}, $K$14:$K$89, "&lt;="&amp;$A155, $L$14:$L$89, "&gt;="&amp;$A156)), SUM(COUNTIFS($J$14:$J$89, F$106, $I$14:$I$89, "&gt; 0", $F$14:$F$89, "&lt;&gt;C", $G$14:$G$89, {"8W2","5W3"}, $G$14:$G$89, {"8W2";"5W3"}, $K$14:$K$89, "&lt;="&amp;$A155, $L$14:$L$89, "&gt;="&amp;$A156))))</f>
        <v>0</v>
      </c>
      <c r="G155" s="54">
        <f xml:space="preserve"> IF(COUNTIFS($J$14:$J$89, G$106, $I$14:$I$89, "&gt; 0", $F$14:$F$89, "&lt;&gt;C", $K$14:$K$89, "&lt;="&amp;$A155, $L$14:$L$89, "&gt;="&amp;$A156) &lt; 2, COUNTIFS($J$14:$J$89, G$106, $I$14:$I$89, "&gt; 0", $F$14:$F$89, "&lt;&gt;C", $K$14:$K$89, "&lt;="&amp;$A155, $L$14:$L$89, "&gt;="&amp;$A156), MAX(SUM(COUNTIFS($J$14:$J$89, G$106, $I$14:$I$89, "&gt; 0", $F$14:$F$89, "&lt;&gt;C", $G$14:$G$89, {"1"}, $G$14:$G$89, {"1"}, $K$14:$K$89, "&lt;="&amp;$A155, $L$14:$L$89, "&gt;="&amp;$A156)), SUM(COUNTIFS($J$14:$J$89, G$106, $I$14:$I$89, "&gt; 0", $F$14:$F$89, "&lt;&gt;C", $G$14:$G$89, {"1","5W1"}, $G$14:$G$89, {"1";"5W1"}, $K$14:$K$89, "&lt;="&amp;$A155, $L$14:$L$89, "&gt;="&amp;$A156)), SUM(COUNTIFS($J$14:$J$89, G$106, $I$14:$I$89, "&gt; 0", $F$14:$F$89, "&lt;&gt;C", $G$14:$G$89, {"1","5W2"}, $G$14:$G$89, {"1";"5W2"}, $K$14:$K$89, "&lt;="&amp;$A155, $L$14:$L$89, "&gt;="&amp;$A156)), SUM(COUNTIFS($J$14:$J$89, G$106, $I$14:$I$89, "&gt; 0", $F$14:$F$89, "&lt;&gt;C", $G$14:$G$89, {"1","5W3"}, $G$14:$G$89, {"1";"5W3"}, $K$14:$K$89, "&lt;="&amp;$A155, $L$14:$L$89, "&gt;="&amp;$A156)), SUM(COUNTIFS($J$14:$J$89, G$106, $I$14:$I$89, "&gt; 0", $F$14:$F$89, "&lt;&gt;C", $G$14:$G$89, {"1","8W1"}, $G$14:$G$89, {"1";"8W1"}, $K$14:$K$89, "&lt;="&amp;$A155, $L$14:$L$89, "&gt;="&amp;$A156)), SUM(COUNTIFS($J$14:$J$89, G$106, $I$14:$I$89, "&gt; 0", $F$14:$F$89, "&lt;&gt;C", $G$14:$G$89, {"1","8W2"}, $G$14:$G$89, {"1";"8W2"}, $K$14:$K$89, "&lt;="&amp;$A155, $L$14:$L$89, "&gt;="&amp;$A156)), SUM(COUNTIFS($J$14:$J$89, G$106, $I$14:$I$89, "&gt; 0", $F$14:$F$89, "&lt;&gt;C", $G$14:$G$89, {"8W1","5W1"}, $G$14:$G$89, {"8W1";"5W1"}, $K$14:$K$89, "&lt;="&amp;$A155, $L$14:$L$89, "&gt;="&amp;$A156)), SUM(COUNTIFS($J$14:$J$89, G$106, $I$14:$I$89, "&gt; 0", $F$14:$F$89, "&lt;&gt;C", $G$14:$G$89, {"8W1","5W2"}, $G$14:$G$89, {"8W1";"5W2"}, $K$14:$K$89, "&lt;="&amp;$A155, $L$14:$L$89, "&gt;="&amp;$A156)), SUM(COUNTIFS($J$14:$J$89, G$106, $I$14:$I$89, "&gt; 0", $F$14:$F$89, "&lt;&gt;C", $G$14:$G$89, {"8W2","5W2"}, $G$14:$G$89, {"8W2";"5W2"}, $K$14:$K$89, "&lt;="&amp;$A155, $L$14:$L$89, "&gt;="&amp;$A156)), SUM(COUNTIFS($J$14:$J$89, G$106, $I$14:$I$89, "&gt; 0", $F$14:$F$89, "&lt;&gt;C", $G$14:$G$89, {"8W2","5W3"}, $G$14:$G$89, {"8W2";"5W3"}, $K$14:$K$89, "&lt;="&amp;$A155, $L$14:$L$89, "&gt;="&amp;$A156))))</f>
        <v>0</v>
      </c>
      <c r="H155" s="54">
        <f xml:space="preserve"> IF(COUNTIFS($J$14:$J$89, H$106, $I$14:$I$89, "&gt; 0", $F$14:$F$89, "&lt;&gt;C", $K$14:$K$89, "&lt;="&amp;$A155, $L$14:$L$89, "&gt;="&amp;$A156) &lt; 2, COUNTIFS($J$14:$J$89, H$106, $I$14:$I$89, "&gt; 0", $F$14:$F$89, "&lt;&gt;C", $K$14:$K$89, "&lt;="&amp;$A155, $L$14:$L$89, "&gt;="&amp;$A156), MAX(SUM(COUNTIFS($J$14:$J$89, H$106, $I$14:$I$89, "&gt; 0", $F$14:$F$89, "&lt;&gt;C", $G$14:$G$89, {"1"}, $G$14:$G$89, {"1"}, $K$14:$K$89, "&lt;="&amp;$A155, $L$14:$L$89, "&gt;="&amp;$A156)), SUM(COUNTIFS($J$14:$J$89, H$106, $I$14:$I$89, "&gt; 0", $F$14:$F$89, "&lt;&gt;C", $G$14:$G$89, {"1","5W1"}, $G$14:$G$89, {"1";"5W1"}, $K$14:$K$89, "&lt;="&amp;$A155, $L$14:$L$89, "&gt;="&amp;$A156)), SUM(COUNTIFS($J$14:$J$89, H$106, $I$14:$I$89, "&gt; 0", $F$14:$F$89, "&lt;&gt;C", $G$14:$G$89, {"1","5W2"}, $G$14:$G$89, {"1";"5W2"}, $K$14:$K$89, "&lt;="&amp;$A155, $L$14:$L$89, "&gt;="&amp;$A156)), SUM(COUNTIFS($J$14:$J$89, H$106, $I$14:$I$89, "&gt; 0", $F$14:$F$89, "&lt;&gt;C", $G$14:$G$89, {"1","5W3"}, $G$14:$G$89, {"1";"5W3"}, $K$14:$K$89, "&lt;="&amp;$A155, $L$14:$L$89, "&gt;="&amp;$A156)), SUM(COUNTIFS($J$14:$J$89, H$106, $I$14:$I$89, "&gt; 0", $F$14:$F$89, "&lt;&gt;C", $G$14:$G$89, {"1","8W1"}, $G$14:$G$89, {"1";"8W1"}, $K$14:$K$89, "&lt;="&amp;$A155, $L$14:$L$89, "&gt;="&amp;$A156)), SUM(COUNTIFS($J$14:$J$89, H$106, $I$14:$I$89, "&gt; 0", $F$14:$F$89, "&lt;&gt;C", $G$14:$G$89, {"1","8W2"}, $G$14:$G$89, {"1";"8W2"}, $K$14:$K$89, "&lt;="&amp;$A155, $L$14:$L$89, "&gt;="&amp;$A156)), SUM(COUNTIFS($J$14:$J$89, H$106, $I$14:$I$89, "&gt; 0", $F$14:$F$89, "&lt;&gt;C", $G$14:$G$89, {"8W1","5W1"}, $G$14:$G$89, {"8W1";"5W1"}, $K$14:$K$89, "&lt;="&amp;$A155, $L$14:$L$89, "&gt;="&amp;$A156)), SUM(COUNTIFS($J$14:$J$89, H$106, $I$14:$I$89, "&gt; 0", $F$14:$F$89, "&lt;&gt;C", $G$14:$G$89, {"8W1","5W2"}, $G$14:$G$89, {"8W1";"5W2"}, $K$14:$K$89, "&lt;="&amp;$A155, $L$14:$L$89, "&gt;="&amp;$A156)), SUM(COUNTIFS($J$14:$J$89, H$106, $I$14:$I$89, "&gt; 0", $F$14:$F$89, "&lt;&gt;C", $G$14:$G$89, {"8W2","5W2"}, $G$14:$G$89, {"8W2";"5W2"}, $K$14:$K$89, "&lt;="&amp;$A155, $L$14:$L$89, "&gt;="&amp;$A156)), SUM(COUNTIFS($J$14:$J$89, H$106, $I$14:$I$89, "&gt; 0", $F$14:$F$89, "&lt;&gt;C", $G$14:$G$89, {"8W2","5W3"}, $G$14:$G$89, {"8W2";"5W3"}, $K$14:$K$89, "&lt;="&amp;$A155, $L$14:$L$89, "&gt;="&amp;$A156))))</f>
        <v>0</v>
      </c>
      <c r="P155"/>
    </row>
    <row r="156" spans="1:16" ht="15" x14ac:dyDescent="0.25">
      <c r="A156" s="152">
        <f t="shared" si="9"/>
        <v>0.82291666666666585</v>
      </c>
      <c r="B156" s="202" t="str">
        <f t="shared" si="4"/>
        <v>7:45 PM-8:00 PM</v>
      </c>
      <c r="C156" s="54">
        <f xml:space="preserve"> IF(COUNTIFS($J$14:$J$89, C$106, $I$14:$I$89, "&gt; 0", $F$14:$F$89, "&lt;&gt;C", $K$14:$K$89, "&lt;="&amp;$A156, $L$14:$L$89, "&gt;="&amp;$A157) &lt; 2, COUNTIFS($J$14:$J$89, C$106, $I$14:$I$89, "&gt; 0", $F$14:$F$89, "&lt;&gt;C", $K$14:$K$89, "&lt;="&amp;$A156, $L$14:$L$89, "&gt;="&amp;$A157), MAX(SUM(COUNTIFS($J$14:$J$89, C$106, $I$14:$I$89, "&gt; 0", $F$14:$F$89, "&lt;&gt;C", $G$14:$G$89, {"1"}, $G$14:$G$89, {"1"}, $K$14:$K$89, "&lt;="&amp;$A156, $L$14:$L$89, "&gt;="&amp;$A157)), SUM(COUNTIFS($J$14:$J$89, C$106, $I$14:$I$89, "&gt; 0", $F$14:$F$89, "&lt;&gt;C", $G$14:$G$89, {"1","5W1"}, $G$14:$G$89, {"1";"5W1"}, $K$14:$K$89, "&lt;="&amp;$A156, $L$14:$L$89, "&gt;="&amp;$A157)), SUM(COUNTIFS($J$14:$J$89, C$106, $I$14:$I$89, "&gt; 0", $F$14:$F$89, "&lt;&gt;C", $G$14:$G$89, {"1","5W2"}, $G$14:$G$89, {"1";"5W2"}, $K$14:$K$89, "&lt;="&amp;$A156, $L$14:$L$89, "&gt;="&amp;$A157)), SUM(COUNTIFS($J$14:$J$89, C$106, $I$14:$I$89, "&gt; 0", $F$14:$F$89, "&lt;&gt;C", $G$14:$G$89, {"1","5W3"}, $G$14:$G$89, {"1";"5W3"}, $K$14:$K$89, "&lt;="&amp;$A156, $L$14:$L$89, "&gt;="&amp;$A157)), SUM(COUNTIFS($J$14:$J$89, C$106, $I$14:$I$89, "&gt; 0", $F$14:$F$89, "&lt;&gt;C", $G$14:$G$89, {"1","8W1"}, $G$14:$G$89, {"1";"8W1"}, $K$14:$K$89, "&lt;="&amp;$A156, $L$14:$L$89, "&gt;="&amp;$A157)), SUM(COUNTIFS($J$14:$J$89, C$106, $I$14:$I$89, "&gt; 0", $F$14:$F$89, "&lt;&gt;C", $G$14:$G$89, {"1","8W2"}, $G$14:$G$89, {"1";"8W2"}, $K$14:$K$89, "&lt;="&amp;$A156, $L$14:$L$89, "&gt;="&amp;$A157)), SUM(COUNTIFS($J$14:$J$89, C$106, $I$14:$I$89, "&gt; 0", $F$14:$F$89, "&lt;&gt;C", $G$14:$G$89, {"8W1","5W1"}, $G$14:$G$89, {"8W1";"5W1"}, $K$14:$K$89, "&lt;="&amp;$A156, $L$14:$L$89, "&gt;="&amp;$A157)), SUM(COUNTIFS($J$14:$J$89, C$106, $I$14:$I$89, "&gt; 0", $F$14:$F$89, "&lt;&gt;C", $G$14:$G$89, {"8W1","5W2"}, $G$14:$G$89, {"8W1";"5W2"}, $K$14:$K$89, "&lt;="&amp;$A156, $L$14:$L$89, "&gt;="&amp;$A157)), SUM(COUNTIFS($J$14:$J$89, C$106, $I$14:$I$89, "&gt; 0", $F$14:$F$89, "&lt;&gt;C", $G$14:$G$89, {"8W2","5W2"}, $G$14:$G$89, {"8W2";"5W2"}, $K$14:$K$89, "&lt;="&amp;$A156, $L$14:$L$89, "&gt;="&amp;$A157)), SUM(COUNTIFS($J$14:$J$89, C$106, $I$14:$I$89, "&gt; 0", $F$14:$F$89, "&lt;&gt;C", $G$14:$G$89, {"8W2","5W3"}, $G$14:$G$89, {"8W2";"5W3"}, $K$14:$K$89, "&lt;="&amp;$A156, $L$14:$L$89, "&gt;="&amp;$A157))))</f>
        <v>1</v>
      </c>
      <c r="D156" s="54">
        <f xml:space="preserve"> IF(COUNTIFS($J$14:$J$89, D$106, $I$14:$I$89, "&gt; 0", $F$14:$F$89, "&lt;&gt;C", $K$14:$K$89, "&lt;="&amp;$A156, $L$14:$L$89, "&gt;="&amp;$A157) &lt; 2, COUNTIFS($J$14:$J$89, D$106, $I$14:$I$89, "&gt; 0", $F$14:$F$89, "&lt;&gt;C", $K$14:$K$89, "&lt;="&amp;$A156, $L$14:$L$89, "&gt;="&amp;$A157), MAX(SUM(COUNTIFS($J$14:$J$89, D$106, $I$14:$I$89, "&gt; 0", $F$14:$F$89, "&lt;&gt;C", $G$14:$G$89, {"1"}, $G$14:$G$89, {"1"}, $K$14:$K$89, "&lt;="&amp;$A156, $L$14:$L$89, "&gt;="&amp;$A157)), SUM(COUNTIFS($J$14:$J$89, D$106, $I$14:$I$89, "&gt; 0", $F$14:$F$89, "&lt;&gt;C", $G$14:$G$89, {"1","5W1"}, $G$14:$G$89, {"1";"5W1"}, $K$14:$K$89, "&lt;="&amp;$A156, $L$14:$L$89, "&gt;="&amp;$A157)), SUM(COUNTIFS($J$14:$J$89, D$106, $I$14:$I$89, "&gt; 0", $F$14:$F$89, "&lt;&gt;C", $G$14:$G$89, {"1","5W2"}, $G$14:$G$89, {"1";"5W2"}, $K$14:$K$89, "&lt;="&amp;$A156, $L$14:$L$89, "&gt;="&amp;$A157)), SUM(COUNTIFS($J$14:$J$89, D$106, $I$14:$I$89, "&gt; 0", $F$14:$F$89, "&lt;&gt;C", $G$14:$G$89, {"1","5W3"}, $G$14:$G$89, {"1";"5W3"}, $K$14:$K$89, "&lt;="&amp;$A156, $L$14:$L$89, "&gt;="&amp;$A157)), SUM(COUNTIFS($J$14:$J$89, D$106, $I$14:$I$89, "&gt; 0", $F$14:$F$89, "&lt;&gt;C", $G$14:$G$89, {"1","8W1"}, $G$14:$G$89, {"1";"8W1"}, $K$14:$K$89, "&lt;="&amp;$A156, $L$14:$L$89, "&gt;="&amp;$A157)), SUM(COUNTIFS($J$14:$J$89, D$106, $I$14:$I$89, "&gt; 0", $F$14:$F$89, "&lt;&gt;C", $G$14:$G$89, {"1","8W2"}, $G$14:$G$89, {"1";"8W2"}, $K$14:$K$89, "&lt;="&amp;$A156, $L$14:$L$89, "&gt;="&amp;$A157)), SUM(COUNTIFS($J$14:$J$89, D$106, $I$14:$I$89, "&gt; 0", $F$14:$F$89, "&lt;&gt;C", $G$14:$G$89, {"8W1","5W1"}, $G$14:$G$89, {"8W1";"5W1"}, $K$14:$K$89, "&lt;="&amp;$A156, $L$14:$L$89, "&gt;="&amp;$A157)), SUM(COUNTIFS($J$14:$J$89, D$106, $I$14:$I$89, "&gt; 0", $F$14:$F$89, "&lt;&gt;C", $G$14:$G$89, {"8W1","5W2"}, $G$14:$G$89, {"8W1";"5W2"}, $K$14:$K$89, "&lt;="&amp;$A156, $L$14:$L$89, "&gt;="&amp;$A157)), SUM(COUNTIFS($J$14:$J$89, D$106, $I$14:$I$89, "&gt; 0", $F$14:$F$89, "&lt;&gt;C", $G$14:$G$89, {"8W2","5W2"}, $G$14:$G$89, {"8W2";"5W2"}, $K$14:$K$89, "&lt;="&amp;$A156, $L$14:$L$89, "&gt;="&amp;$A157)), SUM(COUNTIFS($J$14:$J$89, D$106, $I$14:$I$89, "&gt; 0", $F$14:$F$89, "&lt;&gt;C", $G$14:$G$89, {"8W2","5W3"}, $G$14:$G$89, {"8W2";"5W3"}, $K$14:$K$89, "&lt;="&amp;$A156, $L$14:$L$89, "&gt;="&amp;$A157))))</f>
        <v>0</v>
      </c>
      <c r="E156" s="54">
        <f xml:space="preserve"> IF(COUNTIFS($J$14:$J$89, E$106, $I$14:$I$89, "&gt; 0", $F$14:$F$89, "&lt;&gt;C", $K$14:$K$89, "&lt;="&amp;$A156, $L$14:$L$89, "&gt;="&amp;$A157) &lt; 2, COUNTIFS($J$14:$J$89, E$106, $I$14:$I$89, "&gt; 0", $F$14:$F$89, "&lt;&gt;C", $K$14:$K$89, "&lt;="&amp;$A156, $L$14:$L$89, "&gt;="&amp;$A157), MAX(SUM(COUNTIFS($J$14:$J$89, E$106, $I$14:$I$89, "&gt; 0", $F$14:$F$89, "&lt;&gt;C", $G$14:$G$89, {"1"}, $G$14:$G$89, {"1"}, $K$14:$K$89, "&lt;="&amp;$A156, $L$14:$L$89, "&gt;="&amp;$A157)), SUM(COUNTIFS($J$14:$J$89, E$106, $I$14:$I$89, "&gt; 0", $F$14:$F$89, "&lt;&gt;C", $G$14:$G$89, {"1","5W1"}, $G$14:$G$89, {"1";"5W1"}, $K$14:$K$89, "&lt;="&amp;$A156, $L$14:$L$89, "&gt;="&amp;$A157)), SUM(COUNTIFS($J$14:$J$89, E$106, $I$14:$I$89, "&gt; 0", $F$14:$F$89, "&lt;&gt;C", $G$14:$G$89, {"1","5W2"}, $G$14:$G$89, {"1";"5W2"}, $K$14:$K$89, "&lt;="&amp;$A156, $L$14:$L$89, "&gt;="&amp;$A157)), SUM(COUNTIFS($J$14:$J$89, E$106, $I$14:$I$89, "&gt; 0", $F$14:$F$89, "&lt;&gt;C", $G$14:$G$89, {"1","5W3"}, $G$14:$G$89, {"1";"5W3"}, $K$14:$K$89, "&lt;="&amp;$A156, $L$14:$L$89, "&gt;="&amp;$A157)), SUM(COUNTIFS($J$14:$J$89, E$106, $I$14:$I$89, "&gt; 0", $F$14:$F$89, "&lt;&gt;C", $G$14:$G$89, {"1","8W1"}, $G$14:$G$89, {"1";"8W1"}, $K$14:$K$89, "&lt;="&amp;$A156, $L$14:$L$89, "&gt;="&amp;$A157)), SUM(COUNTIFS($J$14:$J$89, E$106, $I$14:$I$89, "&gt; 0", $F$14:$F$89, "&lt;&gt;C", $G$14:$G$89, {"1","8W2"}, $G$14:$G$89, {"1";"8W2"}, $K$14:$K$89, "&lt;="&amp;$A156, $L$14:$L$89, "&gt;="&amp;$A157)), SUM(COUNTIFS($J$14:$J$89, E$106, $I$14:$I$89, "&gt; 0", $F$14:$F$89, "&lt;&gt;C", $G$14:$G$89, {"8W1","5W1"}, $G$14:$G$89, {"8W1";"5W1"}, $K$14:$K$89, "&lt;="&amp;$A156, $L$14:$L$89, "&gt;="&amp;$A157)), SUM(COUNTIFS($J$14:$J$89, E$106, $I$14:$I$89, "&gt; 0", $F$14:$F$89, "&lt;&gt;C", $G$14:$G$89, {"8W1","5W2"}, $G$14:$G$89, {"8W1";"5W2"}, $K$14:$K$89, "&lt;="&amp;$A156, $L$14:$L$89, "&gt;="&amp;$A157)), SUM(COUNTIFS($J$14:$J$89, E$106, $I$14:$I$89, "&gt; 0", $F$14:$F$89, "&lt;&gt;C", $G$14:$G$89, {"8W2","5W2"}, $G$14:$G$89, {"8W2";"5W2"}, $K$14:$K$89, "&lt;="&amp;$A156, $L$14:$L$89, "&gt;="&amp;$A157)), SUM(COUNTIFS($J$14:$J$89, E$106, $I$14:$I$89, "&gt; 0", $F$14:$F$89, "&lt;&gt;C", $G$14:$G$89, {"8W2","5W3"}, $G$14:$G$89, {"8W2";"5W3"}, $K$14:$K$89, "&lt;="&amp;$A156, $L$14:$L$89, "&gt;="&amp;$A157))))</f>
        <v>1</v>
      </c>
      <c r="F156" s="54">
        <f xml:space="preserve"> IF(COUNTIFS($J$14:$J$89, F$106, $I$14:$I$89, "&gt; 0", $F$14:$F$89, "&lt;&gt;C", $K$14:$K$89, "&lt;="&amp;$A156, $L$14:$L$89, "&gt;="&amp;$A157) &lt; 2, COUNTIFS($J$14:$J$89, F$106, $I$14:$I$89, "&gt; 0", $F$14:$F$89, "&lt;&gt;C", $K$14:$K$89, "&lt;="&amp;$A156, $L$14:$L$89, "&gt;="&amp;$A157), MAX(SUM(COUNTIFS($J$14:$J$89, F$106, $I$14:$I$89, "&gt; 0", $F$14:$F$89, "&lt;&gt;C", $G$14:$G$89, {"1"}, $G$14:$G$89, {"1"}, $K$14:$K$89, "&lt;="&amp;$A156, $L$14:$L$89, "&gt;="&amp;$A157)), SUM(COUNTIFS($J$14:$J$89, F$106, $I$14:$I$89, "&gt; 0", $F$14:$F$89, "&lt;&gt;C", $G$14:$G$89, {"1","5W1"}, $G$14:$G$89, {"1";"5W1"}, $K$14:$K$89, "&lt;="&amp;$A156, $L$14:$L$89, "&gt;="&amp;$A157)), SUM(COUNTIFS($J$14:$J$89, F$106, $I$14:$I$89, "&gt; 0", $F$14:$F$89, "&lt;&gt;C", $G$14:$G$89, {"1","5W2"}, $G$14:$G$89, {"1";"5W2"}, $K$14:$K$89, "&lt;="&amp;$A156, $L$14:$L$89, "&gt;="&amp;$A157)), SUM(COUNTIFS($J$14:$J$89, F$106, $I$14:$I$89, "&gt; 0", $F$14:$F$89, "&lt;&gt;C", $G$14:$G$89, {"1","5W3"}, $G$14:$G$89, {"1";"5W3"}, $K$14:$K$89, "&lt;="&amp;$A156, $L$14:$L$89, "&gt;="&amp;$A157)), SUM(COUNTIFS($J$14:$J$89, F$106, $I$14:$I$89, "&gt; 0", $F$14:$F$89, "&lt;&gt;C", $G$14:$G$89, {"1","8W1"}, $G$14:$G$89, {"1";"8W1"}, $K$14:$K$89, "&lt;="&amp;$A156, $L$14:$L$89, "&gt;="&amp;$A157)), SUM(COUNTIFS($J$14:$J$89, F$106, $I$14:$I$89, "&gt; 0", $F$14:$F$89, "&lt;&gt;C", $G$14:$G$89, {"1","8W2"}, $G$14:$G$89, {"1";"8W2"}, $K$14:$K$89, "&lt;="&amp;$A156, $L$14:$L$89, "&gt;="&amp;$A157)), SUM(COUNTIFS($J$14:$J$89, F$106, $I$14:$I$89, "&gt; 0", $F$14:$F$89, "&lt;&gt;C", $G$14:$G$89, {"8W1","5W1"}, $G$14:$G$89, {"8W1";"5W1"}, $K$14:$K$89, "&lt;="&amp;$A156, $L$14:$L$89, "&gt;="&amp;$A157)), SUM(COUNTIFS($J$14:$J$89, F$106, $I$14:$I$89, "&gt; 0", $F$14:$F$89, "&lt;&gt;C", $G$14:$G$89, {"8W1","5W2"}, $G$14:$G$89, {"8W1";"5W2"}, $K$14:$K$89, "&lt;="&amp;$A156, $L$14:$L$89, "&gt;="&amp;$A157)), SUM(COUNTIFS($J$14:$J$89, F$106, $I$14:$I$89, "&gt; 0", $F$14:$F$89, "&lt;&gt;C", $G$14:$G$89, {"8W2","5W2"}, $G$14:$G$89, {"8W2";"5W2"}, $K$14:$K$89, "&lt;="&amp;$A156, $L$14:$L$89, "&gt;="&amp;$A157)), SUM(COUNTIFS($J$14:$J$89, F$106, $I$14:$I$89, "&gt; 0", $F$14:$F$89, "&lt;&gt;C", $G$14:$G$89, {"8W2","5W3"}, $G$14:$G$89, {"8W2";"5W3"}, $K$14:$K$89, "&lt;="&amp;$A156, $L$14:$L$89, "&gt;="&amp;$A157))))</f>
        <v>0</v>
      </c>
      <c r="G156" s="54">
        <f xml:space="preserve"> IF(COUNTIFS($J$14:$J$89, G$106, $I$14:$I$89, "&gt; 0", $F$14:$F$89, "&lt;&gt;C", $K$14:$K$89, "&lt;="&amp;$A156, $L$14:$L$89, "&gt;="&amp;$A157) &lt; 2, COUNTIFS($J$14:$J$89, G$106, $I$14:$I$89, "&gt; 0", $F$14:$F$89, "&lt;&gt;C", $K$14:$K$89, "&lt;="&amp;$A156, $L$14:$L$89, "&gt;="&amp;$A157), MAX(SUM(COUNTIFS($J$14:$J$89, G$106, $I$14:$I$89, "&gt; 0", $F$14:$F$89, "&lt;&gt;C", $G$14:$G$89, {"1"}, $G$14:$G$89, {"1"}, $K$14:$K$89, "&lt;="&amp;$A156, $L$14:$L$89, "&gt;="&amp;$A157)), SUM(COUNTIFS($J$14:$J$89, G$106, $I$14:$I$89, "&gt; 0", $F$14:$F$89, "&lt;&gt;C", $G$14:$G$89, {"1","5W1"}, $G$14:$G$89, {"1";"5W1"}, $K$14:$K$89, "&lt;="&amp;$A156, $L$14:$L$89, "&gt;="&amp;$A157)), SUM(COUNTIFS($J$14:$J$89, G$106, $I$14:$I$89, "&gt; 0", $F$14:$F$89, "&lt;&gt;C", $G$14:$G$89, {"1","5W2"}, $G$14:$G$89, {"1";"5W2"}, $K$14:$K$89, "&lt;="&amp;$A156, $L$14:$L$89, "&gt;="&amp;$A157)), SUM(COUNTIFS($J$14:$J$89, G$106, $I$14:$I$89, "&gt; 0", $F$14:$F$89, "&lt;&gt;C", $G$14:$G$89, {"1","5W3"}, $G$14:$G$89, {"1";"5W3"}, $K$14:$K$89, "&lt;="&amp;$A156, $L$14:$L$89, "&gt;="&amp;$A157)), SUM(COUNTIFS($J$14:$J$89, G$106, $I$14:$I$89, "&gt; 0", $F$14:$F$89, "&lt;&gt;C", $G$14:$G$89, {"1","8W1"}, $G$14:$G$89, {"1";"8W1"}, $K$14:$K$89, "&lt;="&amp;$A156, $L$14:$L$89, "&gt;="&amp;$A157)), SUM(COUNTIFS($J$14:$J$89, G$106, $I$14:$I$89, "&gt; 0", $F$14:$F$89, "&lt;&gt;C", $G$14:$G$89, {"1","8W2"}, $G$14:$G$89, {"1";"8W2"}, $K$14:$K$89, "&lt;="&amp;$A156, $L$14:$L$89, "&gt;="&amp;$A157)), SUM(COUNTIFS($J$14:$J$89, G$106, $I$14:$I$89, "&gt; 0", $F$14:$F$89, "&lt;&gt;C", $G$14:$G$89, {"8W1","5W1"}, $G$14:$G$89, {"8W1";"5W1"}, $K$14:$K$89, "&lt;="&amp;$A156, $L$14:$L$89, "&gt;="&amp;$A157)), SUM(COUNTIFS($J$14:$J$89, G$106, $I$14:$I$89, "&gt; 0", $F$14:$F$89, "&lt;&gt;C", $G$14:$G$89, {"8W1","5W2"}, $G$14:$G$89, {"8W1";"5W2"}, $K$14:$K$89, "&lt;="&amp;$A156, $L$14:$L$89, "&gt;="&amp;$A157)), SUM(COUNTIFS($J$14:$J$89, G$106, $I$14:$I$89, "&gt; 0", $F$14:$F$89, "&lt;&gt;C", $G$14:$G$89, {"8W2","5W2"}, $G$14:$G$89, {"8W2";"5W2"}, $K$14:$K$89, "&lt;="&amp;$A156, $L$14:$L$89, "&gt;="&amp;$A157)), SUM(COUNTIFS($J$14:$J$89, G$106, $I$14:$I$89, "&gt; 0", $F$14:$F$89, "&lt;&gt;C", $G$14:$G$89, {"8W2","5W3"}, $G$14:$G$89, {"8W2";"5W3"}, $K$14:$K$89, "&lt;="&amp;$A156, $L$14:$L$89, "&gt;="&amp;$A157))))</f>
        <v>0</v>
      </c>
      <c r="H156" s="54">
        <f xml:space="preserve"> IF(COUNTIFS($J$14:$J$89, H$106, $I$14:$I$89, "&gt; 0", $F$14:$F$89, "&lt;&gt;C", $K$14:$K$89, "&lt;="&amp;$A156, $L$14:$L$89, "&gt;="&amp;$A157) &lt; 2, COUNTIFS($J$14:$J$89, H$106, $I$14:$I$89, "&gt; 0", $F$14:$F$89, "&lt;&gt;C", $K$14:$K$89, "&lt;="&amp;$A156, $L$14:$L$89, "&gt;="&amp;$A157), MAX(SUM(COUNTIFS($J$14:$J$89, H$106, $I$14:$I$89, "&gt; 0", $F$14:$F$89, "&lt;&gt;C", $G$14:$G$89, {"1"}, $G$14:$G$89, {"1"}, $K$14:$K$89, "&lt;="&amp;$A156, $L$14:$L$89, "&gt;="&amp;$A157)), SUM(COUNTIFS($J$14:$J$89, H$106, $I$14:$I$89, "&gt; 0", $F$14:$F$89, "&lt;&gt;C", $G$14:$G$89, {"1","5W1"}, $G$14:$G$89, {"1";"5W1"}, $K$14:$K$89, "&lt;="&amp;$A156, $L$14:$L$89, "&gt;="&amp;$A157)), SUM(COUNTIFS($J$14:$J$89, H$106, $I$14:$I$89, "&gt; 0", $F$14:$F$89, "&lt;&gt;C", $G$14:$G$89, {"1","5W2"}, $G$14:$G$89, {"1";"5W2"}, $K$14:$K$89, "&lt;="&amp;$A156, $L$14:$L$89, "&gt;="&amp;$A157)), SUM(COUNTIFS($J$14:$J$89, H$106, $I$14:$I$89, "&gt; 0", $F$14:$F$89, "&lt;&gt;C", $G$14:$G$89, {"1","5W3"}, $G$14:$G$89, {"1";"5W3"}, $K$14:$K$89, "&lt;="&amp;$A156, $L$14:$L$89, "&gt;="&amp;$A157)), SUM(COUNTIFS($J$14:$J$89, H$106, $I$14:$I$89, "&gt; 0", $F$14:$F$89, "&lt;&gt;C", $G$14:$G$89, {"1","8W1"}, $G$14:$G$89, {"1";"8W1"}, $K$14:$K$89, "&lt;="&amp;$A156, $L$14:$L$89, "&gt;="&amp;$A157)), SUM(COUNTIFS($J$14:$J$89, H$106, $I$14:$I$89, "&gt; 0", $F$14:$F$89, "&lt;&gt;C", $G$14:$G$89, {"1","8W2"}, $G$14:$G$89, {"1";"8W2"}, $K$14:$K$89, "&lt;="&amp;$A156, $L$14:$L$89, "&gt;="&amp;$A157)), SUM(COUNTIFS($J$14:$J$89, H$106, $I$14:$I$89, "&gt; 0", $F$14:$F$89, "&lt;&gt;C", $G$14:$G$89, {"8W1","5W1"}, $G$14:$G$89, {"8W1";"5W1"}, $K$14:$K$89, "&lt;="&amp;$A156, $L$14:$L$89, "&gt;="&amp;$A157)), SUM(COUNTIFS($J$14:$J$89, H$106, $I$14:$I$89, "&gt; 0", $F$14:$F$89, "&lt;&gt;C", $G$14:$G$89, {"8W1","5W2"}, $G$14:$G$89, {"8W1";"5W2"}, $K$14:$K$89, "&lt;="&amp;$A156, $L$14:$L$89, "&gt;="&amp;$A157)), SUM(COUNTIFS($J$14:$J$89, H$106, $I$14:$I$89, "&gt; 0", $F$14:$F$89, "&lt;&gt;C", $G$14:$G$89, {"8W2","5W2"}, $G$14:$G$89, {"8W2";"5W2"}, $K$14:$K$89, "&lt;="&amp;$A156, $L$14:$L$89, "&gt;="&amp;$A157)), SUM(COUNTIFS($J$14:$J$89, H$106, $I$14:$I$89, "&gt; 0", $F$14:$F$89, "&lt;&gt;C", $G$14:$G$89, {"8W2","5W3"}, $G$14:$G$89, {"8W2";"5W3"}, $K$14:$K$89, "&lt;="&amp;$A156, $L$14:$L$89, "&gt;="&amp;$A157))))</f>
        <v>0</v>
      </c>
      <c r="P156"/>
    </row>
    <row r="157" spans="1:16" ht="15" x14ac:dyDescent="0.25">
      <c r="A157" s="152">
        <f t="shared" si="9"/>
        <v>0.83333333333333248</v>
      </c>
      <c r="B157" s="202" t="str">
        <f t="shared" si="4"/>
        <v>8:00 PM-8:15 PM</v>
      </c>
      <c r="C157" s="54">
        <f xml:space="preserve"> IF(COUNTIFS($J$14:$J$89, C$106, $I$14:$I$89, "&gt; 0", $F$14:$F$89, "&lt;&gt;C", $K$14:$K$89, "&lt;="&amp;$A157, $L$14:$L$89, "&gt;="&amp;$A158) &lt; 2, COUNTIFS($J$14:$J$89, C$106, $I$14:$I$89, "&gt; 0", $F$14:$F$89, "&lt;&gt;C", $K$14:$K$89, "&lt;="&amp;$A157, $L$14:$L$89, "&gt;="&amp;$A158), MAX(SUM(COUNTIFS($J$14:$J$89, C$106, $I$14:$I$89, "&gt; 0", $F$14:$F$89, "&lt;&gt;C", $G$14:$G$89, {"1"}, $G$14:$G$89, {"1"}, $K$14:$K$89, "&lt;="&amp;$A157, $L$14:$L$89, "&gt;="&amp;$A158)), SUM(COUNTIFS($J$14:$J$89, C$106, $I$14:$I$89, "&gt; 0", $F$14:$F$89, "&lt;&gt;C", $G$14:$G$89, {"1","5W1"}, $G$14:$G$89, {"1";"5W1"}, $K$14:$K$89, "&lt;="&amp;$A157, $L$14:$L$89, "&gt;="&amp;$A158)), SUM(COUNTIFS($J$14:$J$89, C$106, $I$14:$I$89, "&gt; 0", $F$14:$F$89, "&lt;&gt;C", $G$14:$G$89, {"1","5W2"}, $G$14:$G$89, {"1";"5W2"}, $K$14:$K$89, "&lt;="&amp;$A157, $L$14:$L$89, "&gt;="&amp;$A158)), SUM(COUNTIFS($J$14:$J$89, C$106, $I$14:$I$89, "&gt; 0", $F$14:$F$89, "&lt;&gt;C", $G$14:$G$89, {"1","5W3"}, $G$14:$G$89, {"1";"5W3"}, $K$14:$K$89, "&lt;="&amp;$A157, $L$14:$L$89, "&gt;="&amp;$A158)), SUM(COUNTIFS($J$14:$J$89, C$106, $I$14:$I$89, "&gt; 0", $F$14:$F$89, "&lt;&gt;C", $G$14:$G$89, {"1","8W1"}, $G$14:$G$89, {"1";"8W1"}, $K$14:$K$89, "&lt;="&amp;$A157, $L$14:$L$89, "&gt;="&amp;$A158)), SUM(COUNTIFS($J$14:$J$89, C$106, $I$14:$I$89, "&gt; 0", $F$14:$F$89, "&lt;&gt;C", $G$14:$G$89, {"1","8W2"}, $G$14:$G$89, {"1";"8W2"}, $K$14:$K$89, "&lt;="&amp;$A157, $L$14:$L$89, "&gt;="&amp;$A158)), SUM(COUNTIFS($J$14:$J$89, C$106, $I$14:$I$89, "&gt; 0", $F$14:$F$89, "&lt;&gt;C", $G$14:$G$89, {"8W1","5W1"}, $G$14:$G$89, {"8W1";"5W1"}, $K$14:$K$89, "&lt;="&amp;$A157, $L$14:$L$89, "&gt;="&amp;$A158)), SUM(COUNTIFS($J$14:$J$89, C$106, $I$14:$I$89, "&gt; 0", $F$14:$F$89, "&lt;&gt;C", $G$14:$G$89, {"8W1","5W2"}, $G$14:$G$89, {"8W1";"5W2"}, $K$14:$K$89, "&lt;="&amp;$A157, $L$14:$L$89, "&gt;="&amp;$A158)), SUM(COUNTIFS($J$14:$J$89, C$106, $I$14:$I$89, "&gt; 0", $F$14:$F$89, "&lt;&gt;C", $G$14:$G$89, {"8W2","5W2"}, $G$14:$G$89, {"8W2";"5W2"}, $K$14:$K$89, "&lt;="&amp;$A157, $L$14:$L$89, "&gt;="&amp;$A158)), SUM(COUNTIFS($J$14:$J$89, C$106, $I$14:$I$89, "&gt; 0", $F$14:$F$89, "&lt;&gt;C", $G$14:$G$89, {"8W2","5W3"}, $G$14:$G$89, {"8W2";"5W3"}, $K$14:$K$89, "&lt;="&amp;$A157, $L$14:$L$89, "&gt;="&amp;$A158))))</f>
        <v>1</v>
      </c>
      <c r="D157" s="54">
        <f xml:space="preserve"> IF(COUNTIFS($J$14:$J$89, D$106, $I$14:$I$89, "&gt; 0", $F$14:$F$89, "&lt;&gt;C", $K$14:$K$89, "&lt;="&amp;$A157, $L$14:$L$89, "&gt;="&amp;$A158) &lt; 2, COUNTIFS($J$14:$J$89, D$106, $I$14:$I$89, "&gt; 0", $F$14:$F$89, "&lt;&gt;C", $K$14:$K$89, "&lt;="&amp;$A157, $L$14:$L$89, "&gt;="&amp;$A158), MAX(SUM(COUNTIFS($J$14:$J$89, D$106, $I$14:$I$89, "&gt; 0", $F$14:$F$89, "&lt;&gt;C", $G$14:$G$89, {"1"}, $G$14:$G$89, {"1"}, $K$14:$K$89, "&lt;="&amp;$A157, $L$14:$L$89, "&gt;="&amp;$A158)), SUM(COUNTIFS($J$14:$J$89, D$106, $I$14:$I$89, "&gt; 0", $F$14:$F$89, "&lt;&gt;C", $G$14:$G$89, {"1","5W1"}, $G$14:$G$89, {"1";"5W1"}, $K$14:$K$89, "&lt;="&amp;$A157, $L$14:$L$89, "&gt;="&amp;$A158)), SUM(COUNTIFS($J$14:$J$89, D$106, $I$14:$I$89, "&gt; 0", $F$14:$F$89, "&lt;&gt;C", $G$14:$G$89, {"1","5W2"}, $G$14:$G$89, {"1";"5W2"}, $K$14:$K$89, "&lt;="&amp;$A157, $L$14:$L$89, "&gt;="&amp;$A158)), SUM(COUNTIFS($J$14:$J$89, D$106, $I$14:$I$89, "&gt; 0", $F$14:$F$89, "&lt;&gt;C", $G$14:$G$89, {"1","5W3"}, $G$14:$G$89, {"1";"5W3"}, $K$14:$K$89, "&lt;="&amp;$A157, $L$14:$L$89, "&gt;="&amp;$A158)), SUM(COUNTIFS($J$14:$J$89, D$106, $I$14:$I$89, "&gt; 0", $F$14:$F$89, "&lt;&gt;C", $G$14:$G$89, {"1","8W1"}, $G$14:$G$89, {"1";"8W1"}, $K$14:$K$89, "&lt;="&amp;$A157, $L$14:$L$89, "&gt;="&amp;$A158)), SUM(COUNTIFS($J$14:$J$89, D$106, $I$14:$I$89, "&gt; 0", $F$14:$F$89, "&lt;&gt;C", $G$14:$G$89, {"1","8W2"}, $G$14:$G$89, {"1";"8W2"}, $K$14:$K$89, "&lt;="&amp;$A157, $L$14:$L$89, "&gt;="&amp;$A158)), SUM(COUNTIFS($J$14:$J$89, D$106, $I$14:$I$89, "&gt; 0", $F$14:$F$89, "&lt;&gt;C", $G$14:$G$89, {"8W1","5W1"}, $G$14:$G$89, {"8W1";"5W1"}, $K$14:$K$89, "&lt;="&amp;$A157, $L$14:$L$89, "&gt;="&amp;$A158)), SUM(COUNTIFS($J$14:$J$89, D$106, $I$14:$I$89, "&gt; 0", $F$14:$F$89, "&lt;&gt;C", $G$14:$G$89, {"8W1","5W2"}, $G$14:$G$89, {"8W1";"5W2"}, $K$14:$K$89, "&lt;="&amp;$A157, $L$14:$L$89, "&gt;="&amp;$A158)), SUM(COUNTIFS($J$14:$J$89, D$106, $I$14:$I$89, "&gt; 0", $F$14:$F$89, "&lt;&gt;C", $G$14:$G$89, {"8W2","5W2"}, $G$14:$G$89, {"8W2";"5W2"}, $K$14:$K$89, "&lt;="&amp;$A157, $L$14:$L$89, "&gt;="&amp;$A158)), SUM(COUNTIFS($J$14:$J$89, D$106, $I$14:$I$89, "&gt; 0", $F$14:$F$89, "&lt;&gt;C", $G$14:$G$89, {"8W2","5W3"}, $G$14:$G$89, {"8W2";"5W3"}, $K$14:$K$89, "&lt;="&amp;$A157, $L$14:$L$89, "&gt;="&amp;$A158))))</f>
        <v>0</v>
      </c>
      <c r="E157" s="54">
        <f xml:space="preserve"> IF(COUNTIFS($J$14:$J$89, E$106, $I$14:$I$89, "&gt; 0", $F$14:$F$89, "&lt;&gt;C", $K$14:$K$89, "&lt;="&amp;$A157, $L$14:$L$89, "&gt;="&amp;$A158) &lt; 2, COUNTIFS($J$14:$J$89, E$106, $I$14:$I$89, "&gt; 0", $F$14:$F$89, "&lt;&gt;C", $K$14:$K$89, "&lt;="&amp;$A157, $L$14:$L$89, "&gt;="&amp;$A158), MAX(SUM(COUNTIFS($J$14:$J$89, E$106, $I$14:$I$89, "&gt; 0", $F$14:$F$89, "&lt;&gt;C", $G$14:$G$89, {"1"}, $G$14:$G$89, {"1"}, $K$14:$K$89, "&lt;="&amp;$A157, $L$14:$L$89, "&gt;="&amp;$A158)), SUM(COUNTIFS($J$14:$J$89, E$106, $I$14:$I$89, "&gt; 0", $F$14:$F$89, "&lt;&gt;C", $G$14:$G$89, {"1","5W1"}, $G$14:$G$89, {"1";"5W1"}, $K$14:$K$89, "&lt;="&amp;$A157, $L$14:$L$89, "&gt;="&amp;$A158)), SUM(COUNTIFS($J$14:$J$89, E$106, $I$14:$I$89, "&gt; 0", $F$14:$F$89, "&lt;&gt;C", $G$14:$G$89, {"1","5W2"}, $G$14:$G$89, {"1";"5W2"}, $K$14:$K$89, "&lt;="&amp;$A157, $L$14:$L$89, "&gt;="&amp;$A158)), SUM(COUNTIFS($J$14:$J$89, E$106, $I$14:$I$89, "&gt; 0", $F$14:$F$89, "&lt;&gt;C", $G$14:$G$89, {"1","5W3"}, $G$14:$G$89, {"1";"5W3"}, $K$14:$K$89, "&lt;="&amp;$A157, $L$14:$L$89, "&gt;="&amp;$A158)), SUM(COUNTIFS($J$14:$J$89, E$106, $I$14:$I$89, "&gt; 0", $F$14:$F$89, "&lt;&gt;C", $G$14:$G$89, {"1","8W1"}, $G$14:$G$89, {"1";"8W1"}, $K$14:$K$89, "&lt;="&amp;$A157, $L$14:$L$89, "&gt;="&amp;$A158)), SUM(COUNTIFS($J$14:$J$89, E$106, $I$14:$I$89, "&gt; 0", $F$14:$F$89, "&lt;&gt;C", $G$14:$G$89, {"1","8W2"}, $G$14:$G$89, {"1";"8W2"}, $K$14:$K$89, "&lt;="&amp;$A157, $L$14:$L$89, "&gt;="&amp;$A158)), SUM(COUNTIFS($J$14:$J$89, E$106, $I$14:$I$89, "&gt; 0", $F$14:$F$89, "&lt;&gt;C", $G$14:$G$89, {"8W1","5W1"}, $G$14:$G$89, {"8W1";"5W1"}, $K$14:$K$89, "&lt;="&amp;$A157, $L$14:$L$89, "&gt;="&amp;$A158)), SUM(COUNTIFS($J$14:$J$89, E$106, $I$14:$I$89, "&gt; 0", $F$14:$F$89, "&lt;&gt;C", $G$14:$G$89, {"8W1","5W2"}, $G$14:$G$89, {"8W1";"5W2"}, $K$14:$K$89, "&lt;="&amp;$A157, $L$14:$L$89, "&gt;="&amp;$A158)), SUM(COUNTIFS($J$14:$J$89, E$106, $I$14:$I$89, "&gt; 0", $F$14:$F$89, "&lt;&gt;C", $G$14:$G$89, {"8W2","5W2"}, $G$14:$G$89, {"8W2";"5W2"}, $K$14:$K$89, "&lt;="&amp;$A157, $L$14:$L$89, "&gt;="&amp;$A158)), SUM(COUNTIFS($J$14:$J$89, E$106, $I$14:$I$89, "&gt; 0", $F$14:$F$89, "&lt;&gt;C", $G$14:$G$89, {"8W2","5W3"}, $G$14:$G$89, {"8W2";"5W3"}, $K$14:$K$89, "&lt;="&amp;$A157, $L$14:$L$89, "&gt;="&amp;$A158))))</f>
        <v>1</v>
      </c>
      <c r="F157" s="54">
        <f xml:space="preserve"> IF(COUNTIFS($J$14:$J$89, F$106, $I$14:$I$89, "&gt; 0", $F$14:$F$89, "&lt;&gt;C", $K$14:$K$89, "&lt;="&amp;$A157, $L$14:$L$89, "&gt;="&amp;$A158) &lt; 2, COUNTIFS($J$14:$J$89, F$106, $I$14:$I$89, "&gt; 0", $F$14:$F$89, "&lt;&gt;C", $K$14:$K$89, "&lt;="&amp;$A157, $L$14:$L$89, "&gt;="&amp;$A158), MAX(SUM(COUNTIFS($J$14:$J$89, F$106, $I$14:$I$89, "&gt; 0", $F$14:$F$89, "&lt;&gt;C", $G$14:$G$89, {"1"}, $G$14:$G$89, {"1"}, $K$14:$K$89, "&lt;="&amp;$A157, $L$14:$L$89, "&gt;="&amp;$A158)), SUM(COUNTIFS($J$14:$J$89, F$106, $I$14:$I$89, "&gt; 0", $F$14:$F$89, "&lt;&gt;C", $G$14:$G$89, {"1","5W1"}, $G$14:$G$89, {"1";"5W1"}, $K$14:$K$89, "&lt;="&amp;$A157, $L$14:$L$89, "&gt;="&amp;$A158)), SUM(COUNTIFS($J$14:$J$89, F$106, $I$14:$I$89, "&gt; 0", $F$14:$F$89, "&lt;&gt;C", $G$14:$G$89, {"1","5W2"}, $G$14:$G$89, {"1";"5W2"}, $K$14:$K$89, "&lt;="&amp;$A157, $L$14:$L$89, "&gt;="&amp;$A158)), SUM(COUNTIFS($J$14:$J$89, F$106, $I$14:$I$89, "&gt; 0", $F$14:$F$89, "&lt;&gt;C", $G$14:$G$89, {"1","5W3"}, $G$14:$G$89, {"1";"5W3"}, $K$14:$K$89, "&lt;="&amp;$A157, $L$14:$L$89, "&gt;="&amp;$A158)), SUM(COUNTIFS($J$14:$J$89, F$106, $I$14:$I$89, "&gt; 0", $F$14:$F$89, "&lt;&gt;C", $G$14:$G$89, {"1","8W1"}, $G$14:$G$89, {"1";"8W1"}, $K$14:$K$89, "&lt;="&amp;$A157, $L$14:$L$89, "&gt;="&amp;$A158)), SUM(COUNTIFS($J$14:$J$89, F$106, $I$14:$I$89, "&gt; 0", $F$14:$F$89, "&lt;&gt;C", $G$14:$G$89, {"1","8W2"}, $G$14:$G$89, {"1";"8W2"}, $K$14:$K$89, "&lt;="&amp;$A157, $L$14:$L$89, "&gt;="&amp;$A158)), SUM(COUNTIFS($J$14:$J$89, F$106, $I$14:$I$89, "&gt; 0", $F$14:$F$89, "&lt;&gt;C", $G$14:$G$89, {"8W1","5W1"}, $G$14:$G$89, {"8W1";"5W1"}, $K$14:$K$89, "&lt;="&amp;$A157, $L$14:$L$89, "&gt;="&amp;$A158)), SUM(COUNTIFS($J$14:$J$89, F$106, $I$14:$I$89, "&gt; 0", $F$14:$F$89, "&lt;&gt;C", $G$14:$G$89, {"8W1","5W2"}, $G$14:$G$89, {"8W1";"5W2"}, $K$14:$K$89, "&lt;="&amp;$A157, $L$14:$L$89, "&gt;="&amp;$A158)), SUM(COUNTIFS($J$14:$J$89, F$106, $I$14:$I$89, "&gt; 0", $F$14:$F$89, "&lt;&gt;C", $G$14:$G$89, {"8W2","5W2"}, $G$14:$G$89, {"8W2";"5W2"}, $K$14:$K$89, "&lt;="&amp;$A157, $L$14:$L$89, "&gt;="&amp;$A158)), SUM(COUNTIFS($J$14:$J$89, F$106, $I$14:$I$89, "&gt; 0", $F$14:$F$89, "&lt;&gt;C", $G$14:$G$89, {"8W2","5W3"}, $G$14:$G$89, {"8W2";"5W3"}, $K$14:$K$89, "&lt;="&amp;$A157, $L$14:$L$89, "&gt;="&amp;$A158))))</f>
        <v>0</v>
      </c>
      <c r="G157" s="54">
        <f xml:space="preserve"> IF(COUNTIFS($J$14:$J$89, G$106, $I$14:$I$89, "&gt; 0", $F$14:$F$89, "&lt;&gt;C", $K$14:$K$89, "&lt;="&amp;$A157, $L$14:$L$89, "&gt;="&amp;$A158) &lt; 2, COUNTIFS($J$14:$J$89, G$106, $I$14:$I$89, "&gt; 0", $F$14:$F$89, "&lt;&gt;C", $K$14:$K$89, "&lt;="&amp;$A157, $L$14:$L$89, "&gt;="&amp;$A158), MAX(SUM(COUNTIFS($J$14:$J$89, G$106, $I$14:$I$89, "&gt; 0", $F$14:$F$89, "&lt;&gt;C", $G$14:$G$89, {"1"}, $G$14:$G$89, {"1"}, $K$14:$K$89, "&lt;="&amp;$A157, $L$14:$L$89, "&gt;="&amp;$A158)), SUM(COUNTIFS($J$14:$J$89, G$106, $I$14:$I$89, "&gt; 0", $F$14:$F$89, "&lt;&gt;C", $G$14:$G$89, {"1","5W1"}, $G$14:$G$89, {"1";"5W1"}, $K$14:$K$89, "&lt;="&amp;$A157, $L$14:$L$89, "&gt;="&amp;$A158)), SUM(COUNTIFS($J$14:$J$89, G$106, $I$14:$I$89, "&gt; 0", $F$14:$F$89, "&lt;&gt;C", $G$14:$G$89, {"1","5W2"}, $G$14:$G$89, {"1";"5W2"}, $K$14:$K$89, "&lt;="&amp;$A157, $L$14:$L$89, "&gt;="&amp;$A158)), SUM(COUNTIFS($J$14:$J$89, G$106, $I$14:$I$89, "&gt; 0", $F$14:$F$89, "&lt;&gt;C", $G$14:$G$89, {"1","5W3"}, $G$14:$G$89, {"1";"5W3"}, $K$14:$K$89, "&lt;="&amp;$A157, $L$14:$L$89, "&gt;="&amp;$A158)), SUM(COUNTIFS($J$14:$J$89, G$106, $I$14:$I$89, "&gt; 0", $F$14:$F$89, "&lt;&gt;C", $G$14:$G$89, {"1","8W1"}, $G$14:$G$89, {"1";"8W1"}, $K$14:$K$89, "&lt;="&amp;$A157, $L$14:$L$89, "&gt;="&amp;$A158)), SUM(COUNTIFS($J$14:$J$89, G$106, $I$14:$I$89, "&gt; 0", $F$14:$F$89, "&lt;&gt;C", $G$14:$G$89, {"1","8W2"}, $G$14:$G$89, {"1";"8W2"}, $K$14:$K$89, "&lt;="&amp;$A157, $L$14:$L$89, "&gt;="&amp;$A158)), SUM(COUNTIFS($J$14:$J$89, G$106, $I$14:$I$89, "&gt; 0", $F$14:$F$89, "&lt;&gt;C", $G$14:$G$89, {"8W1","5W1"}, $G$14:$G$89, {"8W1";"5W1"}, $K$14:$K$89, "&lt;="&amp;$A157, $L$14:$L$89, "&gt;="&amp;$A158)), SUM(COUNTIFS($J$14:$J$89, G$106, $I$14:$I$89, "&gt; 0", $F$14:$F$89, "&lt;&gt;C", $G$14:$G$89, {"8W1","5W2"}, $G$14:$G$89, {"8W1";"5W2"}, $K$14:$K$89, "&lt;="&amp;$A157, $L$14:$L$89, "&gt;="&amp;$A158)), SUM(COUNTIFS($J$14:$J$89, G$106, $I$14:$I$89, "&gt; 0", $F$14:$F$89, "&lt;&gt;C", $G$14:$G$89, {"8W2","5W2"}, $G$14:$G$89, {"8W2";"5W2"}, $K$14:$K$89, "&lt;="&amp;$A157, $L$14:$L$89, "&gt;="&amp;$A158)), SUM(COUNTIFS($J$14:$J$89, G$106, $I$14:$I$89, "&gt; 0", $F$14:$F$89, "&lt;&gt;C", $G$14:$G$89, {"8W2","5W3"}, $G$14:$G$89, {"8W2";"5W3"}, $K$14:$K$89, "&lt;="&amp;$A157, $L$14:$L$89, "&gt;="&amp;$A158))))</f>
        <v>0</v>
      </c>
      <c r="H157" s="54">
        <f xml:space="preserve"> IF(COUNTIFS($J$14:$J$89, H$106, $I$14:$I$89, "&gt; 0", $F$14:$F$89, "&lt;&gt;C", $K$14:$K$89, "&lt;="&amp;$A157, $L$14:$L$89, "&gt;="&amp;$A158) &lt; 2, COUNTIFS($J$14:$J$89, H$106, $I$14:$I$89, "&gt; 0", $F$14:$F$89, "&lt;&gt;C", $K$14:$K$89, "&lt;="&amp;$A157, $L$14:$L$89, "&gt;="&amp;$A158), MAX(SUM(COUNTIFS($J$14:$J$89, H$106, $I$14:$I$89, "&gt; 0", $F$14:$F$89, "&lt;&gt;C", $G$14:$G$89, {"1"}, $G$14:$G$89, {"1"}, $K$14:$K$89, "&lt;="&amp;$A157, $L$14:$L$89, "&gt;="&amp;$A158)), SUM(COUNTIFS($J$14:$J$89, H$106, $I$14:$I$89, "&gt; 0", $F$14:$F$89, "&lt;&gt;C", $G$14:$G$89, {"1","5W1"}, $G$14:$G$89, {"1";"5W1"}, $K$14:$K$89, "&lt;="&amp;$A157, $L$14:$L$89, "&gt;="&amp;$A158)), SUM(COUNTIFS($J$14:$J$89, H$106, $I$14:$I$89, "&gt; 0", $F$14:$F$89, "&lt;&gt;C", $G$14:$G$89, {"1","5W2"}, $G$14:$G$89, {"1";"5W2"}, $K$14:$K$89, "&lt;="&amp;$A157, $L$14:$L$89, "&gt;="&amp;$A158)), SUM(COUNTIFS($J$14:$J$89, H$106, $I$14:$I$89, "&gt; 0", $F$14:$F$89, "&lt;&gt;C", $G$14:$G$89, {"1","5W3"}, $G$14:$G$89, {"1";"5W3"}, $K$14:$K$89, "&lt;="&amp;$A157, $L$14:$L$89, "&gt;="&amp;$A158)), SUM(COUNTIFS($J$14:$J$89, H$106, $I$14:$I$89, "&gt; 0", $F$14:$F$89, "&lt;&gt;C", $G$14:$G$89, {"1","8W1"}, $G$14:$G$89, {"1";"8W1"}, $K$14:$K$89, "&lt;="&amp;$A157, $L$14:$L$89, "&gt;="&amp;$A158)), SUM(COUNTIFS($J$14:$J$89, H$106, $I$14:$I$89, "&gt; 0", $F$14:$F$89, "&lt;&gt;C", $G$14:$G$89, {"1","8W2"}, $G$14:$G$89, {"1";"8W2"}, $K$14:$K$89, "&lt;="&amp;$A157, $L$14:$L$89, "&gt;="&amp;$A158)), SUM(COUNTIFS($J$14:$J$89, H$106, $I$14:$I$89, "&gt; 0", $F$14:$F$89, "&lt;&gt;C", $G$14:$G$89, {"8W1","5W1"}, $G$14:$G$89, {"8W1";"5W1"}, $K$14:$K$89, "&lt;="&amp;$A157, $L$14:$L$89, "&gt;="&amp;$A158)), SUM(COUNTIFS($J$14:$J$89, H$106, $I$14:$I$89, "&gt; 0", $F$14:$F$89, "&lt;&gt;C", $G$14:$G$89, {"8W1","5W2"}, $G$14:$G$89, {"8W1";"5W2"}, $K$14:$K$89, "&lt;="&amp;$A157, $L$14:$L$89, "&gt;="&amp;$A158)), SUM(COUNTIFS($J$14:$J$89, H$106, $I$14:$I$89, "&gt; 0", $F$14:$F$89, "&lt;&gt;C", $G$14:$G$89, {"8W2","5W2"}, $G$14:$G$89, {"8W2";"5W2"}, $K$14:$K$89, "&lt;="&amp;$A157, $L$14:$L$89, "&gt;="&amp;$A158)), SUM(COUNTIFS($J$14:$J$89, H$106, $I$14:$I$89, "&gt; 0", $F$14:$F$89, "&lt;&gt;C", $G$14:$G$89, {"8W2","5W3"}, $G$14:$G$89, {"8W2";"5W3"}, $K$14:$K$89, "&lt;="&amp;$A157, $L$14:$L$89, "&gt;="&amp;$A158))))</f>
        <v>0</v>
      </c>
      <c r="P157"/>
    </row>
    <row r="158" spans="1:16" ht="15" x14ac:dyDescent="0.25">
      <c r="A158" s="152">
        <f t="shared" si="9"/>
        <v>0.84374999999999911</v>
      </c>
      <c r="B158" s="202" t="str">
        <f t="shared" si="4"/>
        <v>8:15 PM-8:30 PM</v>
      </c>
      <c r="C158" s="54">
        <f xml:space="preserve"> IF(COUNTIFS($J$14:$J$89, C$106, $I$14:$I$89, "&gt; 0", $F$14:$F$89, "&lt;&gt;C", $K$14:$K$89, "&lt;="&amp;$A158, $L$14:$L$89, "&gt;="&amp;$A159) &lt; 2, COUNTIFS($J$14:$J$89, C$106, $I$14:$I$89, "&gt; 0", $F$14:$F$89, "&lt;&gt;C", $K$14:$K$89, "&lt;="&amp;$A158, $L$14:$L$89, "&gt;="&amp;$A159), MAX(SUM(COUNTIFS($J$14:$J$89, C$106, $I$14:$I$89, "&gt; 0", $F$14:$F$89, "&lt;&gt;C", $G$14:$G$89, {"1"}, $G$14:$G$89, {"1"}, $K$14:$K$89, "&lt;="&amp;$A158, $L$14:$L$89, "&gt;="&amp;$A159)), SUM(COUNTIFS($J$14:$J$89, C$106, $I$14:$I$89, "&gt; 0", $F$14:$F$89, "&lt;&gt;C", $G$14:$G$89, {"1","5W1"}, $G$14:$G$89, {"1";"5W1"}, $K$14:$K$89, "&lt;="&amp;$A158, $L$14:$L$89, "&gt;="&amp;$A159)), SUM(COUNTIFS($J$14:$J$89, C$106, $I$14:$I$89, "&gt; 0", $F$14:$F$89, "&lt;&gt;C", $G$14:$G$89, {"1","5W2"}, $G$14:$G$89, {"1";"5W2"}, $K$14:$K$89, "&lt;="&amp;$A158, $L$14:$L$89, "&gt;="&amp;$A159)), SUM(COUNTIFS($J$14:$J$89, C$106, $I$14:$I$89, "&gt; 0", $F$14:$F$89, "&lt;&gt;C", $G$14:$G$89, {"1","5W3"}, $G$14:$G$89, {"1";"5W3"}, $K$14:$K$89, "&lt;="&amp;$A158, $L$14:$L$89, "&gt;="&amp;$A159)), SUM(COUNTIFS($J$14:$J$89, C$106, $I$14:$I$89, "&gt; 0", $F$14:$F$89, "&lt;&gt;C", $G$14:$G$89, {"1","8W1"}, $G$14:$G$89, {"1";"8W1"}, $K$14:$K$89, "&lt;="&amp;$A158, $L$14:$L$89, "&gt;="&amp;$A159)), SUM(COUNTIFS($J$14:$J$89, C$106, $I$14:$I$89, "&gt; 0", $F$14:$F$89, "&lt;&gt;C", $G$14:$G$89, {"1","8W2"}, $G$14:$G$89, {"1";"8W2"}, $K$14:$K$89, "&lt;="&amp;$A158, $L$14:$L$89, "&gt;="&amp;$A159)), SUM(COUNTIFS($J$14:$J$89, C$106, $I$14:$I$89, "&gt; 0", $F$14:$F$89, "&lt;&gt;C", $G$14:$G$89, {"8W1","5W1"}, $G$14:$G$89, {"8W1";"5W1"}, $K$14:$K$89, "&lt;="&amp;$A158, $L$14:$L$89, "&gt;="&amp;$A159)), SUM(COUNTIFS($J$14:$J$89, C$106, $I$14:$I$89, "&gt; 0", $F$14:$F$89, "&lt;&gt;C", $G$14:$G$89, {"8W1","5W2"}, $G$14:$G$89, {"8W1";"5W2"}, $K$14:$K$89, "&lt;="&amp;$A158, $L$14:$L$89, "&gt;="&amp;$A159)), SUM(COUNTIFS($J$14:$J$89, C$106, $I$14:$I$89, "&gt; 0", $F$14:$F$89, "&lt;&gt;C", $G$14:$G$89, {"8W2","5W2"}, $G$14:$G$89, {"8W2";"5W2"}, $K$14:$K$89, "&lt;="&amp;$A158, $L$14:$L$89, "&gt;="&amp;$A159)), SUM(COUNTIFS($J$14:$J$89, C$106, $I$14:$I$89, "&gt; 0", $F$14:$F$89, "&lt;&gt;C", $G$14:$G$89, {"8W2","5W3"}, $G$14:$G$89, {"8W2";"5W3"}, $K$14:$K$89, "&lt;="&amp;$A158, $L$14:$L$89, "&gt;="&amp;$A159))))</f>
        <v>0</v>
      </c>
      <c r="D158" s="54">
        <f xml:space="preserve"> IF(COUNTIFS($J$14:$J$89, D$106, $I$14:$I$89, "&gt; 0", $F$14:$F$89, "&lt;&gt;C", $K$14:$K$89, "&lt;="&amp;$A158, $L$14:$L$89, "&gt;="&amp;$A159) &lt; 2, COUNTIFS($J$14:$J$89, D$106, $I$14:$I$89, "&gt; 0", $F$14:$F$89, "&lt;&gt;C", $K$14:$K$89, "&lt;="&amp;$A158, $L$14:$L$89, "&gt;="&amp;$A159), MAX(SUM(COUNTIFS($J$14:$J$89, D$106, $I$14:$I$89, "&gt; 0", $F$14:$F$89, "&lt;&gt;C", $G$14:$G$89, {"1"}, $G$14:$G$89, {"1"}, $K$14:$K$89, "&lt;="&amp;$A158, $L$14:$L$89, "&gt;="&amp;$A159)), SUM(COUNTIFS($J$14:$J$89, D$106, $I$14:$I$89, "&gt; 0", $F$14:$F$89, "&lt;&gt;C", $G$14:$G$89, {"1","5W1"}, $G$14:$G$89, {"1";"5W1"}, $K$14:$K$89, "&lt;="&amp;$A158, $L$14:$L$89, "&gt;="&amp;$A159)), SUM(COUNTIFS($J$14:$J$89, D$106, $I$14:$I$89, "&gt; 0", $F$14:$F$89, "&lt;&gt;C", $G$14:$G$89, {"1","5W2"}, $G$14:$G$89, {"1";"5W2"}, $K$14:$K$89, "&lt;="&amp;$A158, $L$14:$L$89, "&gt;="&amp;$A159)), SUM(COUNTIFS($J$14:$J$89, D$106, $I$14:$I$89, "&gt; 0", $F$14:$F$89, "&lt;&gt;C", $G$14:$G$89, {"1","5W3"}, $G$14:$G$89, {"1";"5W3"}, $K$14:$K$89, "&lt;="&amp;$A158, $L$14:$L$89, "&gt;="&amp;$A159)), SUM(COUNTIFS($J$14:$J$89, D$106, $I$14:$I$89, "&gt; 0", $F$14:$F$89, "&lt;&gt;C", $G$14:$G$89, {"1","8W1"}, $G$14:$G$89, {"1";"8W1"}, $K$14:$K$89, "&lt;="&amp;$A158, $L$14:$L$89, "&gt;="&amp;$A159)), SUM(COUNTIFS($J$14:$J$89, D$106, $I$14:$I$89, "&gt; 0", $F$14:$F$89, "&lt;&gt;C", $G$14:$G$89, {"1","8W2"}, $G$14:$G$89, {"1";"8W2"}, $K$14:$K$89, "&lt;="&amp;$A158, $L$14:$L$89, "&gt;="&amp;$A159)), SUM(COUNTIFS($J$14:$J$89, D$106, $I$14:$I$89, "&gt; 0", $F$14:$F$89, "&lt;&gt;C", $G$14:$G$89, {"8W1","5W1"}, $G$14:$G$89, {"8W1";"5W1"}, $K$14:$K$89, "&lt;="&amp;$A158, $L$14:$L$89, "&gt;="&amp;$A159)), SUM(COUNTIFS($J$14:$J$89, D$106, $I$14:$I$89, "&gt; 0", $F$14:$F$89, "&lt;&gt;C", $G$14:$G$89, {"8W1","5W2"}, $G$14:$G$89, {"8W1";"5W2"}, $K$14:$K$89, "&lt;="&amp;$A158, $L$14:$L$89, "&gt;="&amp;$A159)), SUM(COUNTIFS($J$14:$J$89, D$106, $I$14:$I$89, "&gt; 0", $F$14:$F$89, "&lt;&gt;C", $G$14:$G$89, {"8W2","5W2"}, $G$14:$G$89, {"8W2";"5W2"}, $K$14:$K$89, "&lt;="&amp;$A158, $L$14:$L$89, "&gt;="&amp;$A159)), SUM(COUNTIFS($J$14:$J$89, D$106, $I$14:$I$89, "&gt; 0", $F$14:$F$89, "&lt;&gt;C", $G$14:$G$89, {"8W2","5W3"}, $G$14:$G$89, {"8W2";"5W3"}, $K$14:$K$89, "&lt;="&amp;$A158, $L$14:$L$89, "&gt;="&amp;$A159))))</f>
        <v>0</v>
      </c>
      <c r="E158" s="54">
        <f xml:space="preserve"> IF(COUNTIFS($J$14:$J$89, E$106, $I$14:$I$89, "&gt; 0", $F$14:$F$89, "&lt;&gt;C", $K$14:$K$89, "&lt;="&amp;$A158, $L$14:$L$89, "&gt;="&amp;$A159) &lt; 2, COUNTIFS($J$14:$J$89, E$106, $I$14:$I$89, "&gt; 0", $F$14:$F$89, "&lt;&gt;C", $K$14:$K$89, "&lt;="&amp;$A158, $L$14:$L$89, "&gt;="&amp;$A159), MAX(SUM(COUNTIFS($J$14:$J$89, E$106, $I$14:$I$89, "&gt; 0", $F$14:$F$89, "&lt;&gt;C", $G$14:$G$89, {"1"}, $G$14:$G$89, {"1"}, $K$14:$K$89, "&lt;="&amp;$A158, $L$14:$L$89, "&gt;="&amp;$A159)), SUM(COUNTIFS($J$14:$J$89, E$106, $I$14:$I$89, "&gt; 0", $F$14:$F$89, "&lt;&gt;C", $G$14:$G$89, {"1","5W1"}, $G$14:$G$89, {"1";"5W1"}, $K$14:$K$89, "&lt;="&amp;$A158, $L$14:$L$89, "&gt;="&amp;$A159)), SUM(COUNTIFS($J$14:$J$89, E$106, $I$14:$I$89, "&gt; 0", $F$14:$F$89, "&lt;&gt;C", $G$14:$G$89, {"1","5W2"}, $G$14:$G$89, {"1";"5W2"}, $K$14:$K$89, "&lt;="&amp;$A158, $L$14:$L$89, "&gt;="&amp;$A159)), SUM(COUNTIFS($J$14:$J$89, E$106, $I$14:$I$89, "&gt; 0", $F$14:$F$89, "&lt;&gt;C", $G$14:$G$89, {"1","5W3"}, $G$14:$G$89, {"1";"5W3"}, $K$14:$K$89, "&lt;="&amp;$A158, $L$14:$L$89, "&gt;="&amp;$A159)), SUM(COUNTIFS($J$14:$J$89, E$106, $I$14:$I$89, "&gt; 0", $F$14:$F$89, "&lt;&gt;C", $G$14:$G$89, {"1","8W1"}, $G$14:$G$89, {"1";"8W1"}, $K$14:$K$89, "&lt;="&amp;$A158, $L$14:$L$89, "&gt;="&amp;$A159)), SUM(COUNTIFS($J$14:$J$89, E$106, $I$14:$I$89, "&gt; 0", $F$14:$F$89, "&lt;&gt;C", $G$14:$G$89, {"1","8W2"}, $G$14:$G$89, {"1";"8W2"}, $K$14:$K$89, "&lt;="&amp;$A158, $L$14:$L$89, "&gt;="&amp;$A159)), SUM(COUNTIFS($J$14:$J$89, E$106, $I$14:$I$89, "&gt; 0", $F$14:$F$89, "&lt;&gt;C", $G$14:$G$89, {"8W1","5W1"}, $G$14:$G$89, {"8W1";"5W1"}, $K$14:$K$89, "&lt;="&amp;$A158, $L$14:$L$89, "&gt;="&amp;$A159)), SUM(COUNTIFS($J$14:$J$89, E$106, $I$14:$I$89, "&gt; 0", $F$14:$F$89, "&lt;&gt;C", $G$14:$G$89, {"8W1","5W2"}, $G$14:$G$89, {"8W1";"5W2"}, $K$14:$K$89, "&lt;="&amp;$A158, $L$14:$L$89, "&gt;="&amp;$A159)), SUM(COUNTIFS($J$14:$J$89, E$106, $I$14:$I$89, "&gt; 0", $F$14:$F$89, "&lt;&gt;C", $G$14:$G$89, {"8W2","5W2"}, $G$14:$G$89, {"8W2";"5W2"}, $K$14:$K$89, "&lt;="&amp;$A158, $L$14:$L$89, "&gt;="&amp;$A159)), SUM(COUNTIFS($J$14:$J$89, E$106, $I$14:$I$89, "&gt; 0", $F$14:$F$89, "&lt;&gt;C", $G$14:$G$89, {"8W2","5W3"}, $G$14:$G$89, {"8W2";"5W3"}, $K$14:$K$89, "&lt;="&amp;$A158, $L$14:$L$89, "&gt;="&amp;$A159))))</f>
        <v>0</v>
      </c>
      <c r="F158" s="54">
        <f xml:space="preserve"> IF(COUNTIFS($J$14:$J$89, F$106, $I$14:$I$89, "&gt; 0", $F$14:$F$89, "&lt;&gt;C", $K$14:$K$89, "&lt;="&amp;$A158, $L$14:$L$89, "&gt;="&amp;$A159) &lt; 2, COUNTIFS($J$14:$J$89, F$106, $I$14:$I$89, "&gt; 0", $F$14:$F$89, "&lt;&gt;C", $K$14:$K$89, "&lt;="&amp;$A158, $L$14:$L$89, "&gt;="&amp;$A159), MAX(SUM(COUNTIFS($J$14:$J$89, F$106, $I$14:$I$89, "&gt; 0", $F$14:$F$89, "&lt;&gt;C", $G$14:$G$89, {"1"}, $G$14:$G$89, {"1"}, $K$14:$K$89, "&lt;="&amp;$A158, $L$14:$L$89, "&gt;="&amp;$A159)), SUM(COUNTIFS($J$14:$J$89, F$106, $I$14:$I$89, "&gt; 0", $F$14:$F$89, "&lt;&gt;C", $G$14:$G$89, {"1","5W1"}, $G$14:$G$89, {"1";"5W1"}, $K$14:$K$89, "&lt;="&amp;$A158, $L$14:$L$89, "&gt;="&amp;$A159)), SUM(COUNTIFS($J$14:$J$89, F$106, $I$14:$I$89, "&gt; 0", $F$14:$F$89, "&lt;&gt;C", $G$14:$G$89, {"1","5W2"}, $G$14:$G$89, {"1";"5W2"}, $K$14:$K$89, "&lt;="&amp;$A158, $L$14:$L$89, "&gt;="&amp;$A159)), SUM(COUNTIFS($J$14:$J$89, F$106, $I$14:$I$89, "&gt; 0", $F$14:$F$89, "&lt;&gt;C", $G$14:$G$89, {"1","5W3"}, $G$14:$G$89, {"1";"5W3"}, $K$14:$K$89, "&lt;="&amp;$A158, $L$14:$L$89, "&gt;="&amp;$A159)), SUM(COUNTIFS($J$14:$J$89, F$106, $I$14:$I$89, "&gt; 0", $F$14:$F$89, "&lt;&gt;C", $G$14:$G$89, {"1","8W1"}, $G$14:$G$89, {"1";"8W1"}, $K$14:$K$89, "&lt;="&amp;$A158, $L$14:$L$89, "&gt;="&amp;$A159)), SUM(COUNTIFS($J$14:$J$89, F$106, $I$14:$I$89, "&gt; 0", $F$14:$F$89, "&lt;&gt;C", $G$14:$G$89, {"1","8W2"}, $G$14:$G$89, {"1";"8W2"}, $K$14:$K$89, "&lt;="&amp;$A158, $L$14:$L$89, "&gt;="&amp;$A159)), SUM(COUNTIFS($J$14:$J$89, F$106, $I$14:$I$89, "&gt; 0", $F$14:$F$89, "&lt;&gt;C", $G$14:$G$89, {"8W1","5W1"}, $G$14:$G$89, {"8W1";"5W1"}, $K$14:$K$89, "&lt;="&amp;$A158, $L$14:$L$89, "&gt;="&amp;$A159)), SUM(COUNTIFS($J$14:$J$89, F$106, $I$14:$I$89, "&gt; 0", $F$14:$F$89, "&lt;&gt;C", $G$14:$G$89, {"8W1","5W2"}, $G$14:$G$89, {"8W1";"5W2"}, $K$14:$K$89, "&lt;="&amp;$A158, $L$14:$L$89, "&gt;="&amp;$A159)), SUM(COUNTIFS($J$14:$J$89, F$106, $I$14:$I$89, "&gt; 0", $F$14:$F$89, "&lt;&gt;C", $G$14:$G$89, {"8W2","5W2"}, $G$14:$G$89, {"8W2";"5W2"}, $K$14:$K$89, "&lt;="&amp;$A158, $L$14:$L$89, "&gt;="&amp;$A159)), SUM(COUNTIFS($J$14:$J$89, F$106, $I$14:$I$89, "&gt; 0", $F$14:$F$89, "&lt;&gt;C", $G$14:$G$89, {"8W2","5W3"}, $G$14:$G$89, {"8W2";"5W3"}, $K$14:$K$89, "&lt;="&amp;$A158, $L$14:$L$89, "&gt;="&amp;$A159))))</f>
        <v>0</v>
      </c>
      <c r="G158" s="54">
        <f xml:space="preserve"> IF(COUNTIFS($J$14:$J$89, G$106, $I$14:$I$89, "&gt; 0", $F$14:$F$89, "&lt;&gt;C", $K$14:$K$89, "&lt;="&amp;$A158, $L$14:$L$89, "&gt;="&amp;$A159) &lt; 2, COUNTIFS($J$14:$J$89, G$106, $I$14:$I$89, "&gt; 0", $F$14:$F$89, "&lt;&gt;C", $K$14:$K$89, "&lt;="&amp;$A158, $L$14:$L$89, "&gt;="&amp;$A159), MAX(SUM(COUNTIFS($J$14:$J$89, G$106, $I$14:$I$89, "&gt; 0", $F$14:$F$89, "&lt;&gt;C", $G$14:$G$89, {"1"}, $G$14:$G$89, {"1"}, $K$14:$K$89, "&lt;="&amp;$A158, $L$14:$L$89, "&gt;="&amp;$A159)), SUM(COUNTIFS($J$14:$J$89, G$106, $I$14:$I$89, "&gt; 0", $F$14:$F$89, "&lt;&gt;C", $G$14:$G$89, {"1","5W1"}, $G$14:$G$89, {"1";"5W1"}, $K$14:$K$89, "&lt;="&amp;$A158, $L$14:$L$89, "&gt;="&amp;$A159)), SUM(COUNTIFS($J$14:$J$89, G$106, $I$14:$I$89, "&gt; 0", $F$14:$F$89, "&lt;&gt;C", $G$14:$G$89, {"1","5W2"}, $G$14:$G$89, {"1";"5W2"}, $K$14:$K$89, "&lt;="&amp;$A158, $L$14:$L$89, "&gt;="&amp;$A159)), SUM(COUNTIFS($J$14:$J$89, G$106, $I$14:$I$89, "&gt; 0", $F$14:$F$89, "&lt;&gt;C", $G$14:$G$89, {"1","5W3"}, $G$14:$G$89, {"1";"5W3"}, $K$14:$K$89, "&lt;="&amp;$A158, $L$14:$L$89, "&gt;="&amp;$A159)), SUM(COUNTIFS($J$14:$J$89, G$106, $I$14:$I$89, "&gt; 0", $F$14:$F$89, "&lt;&gt;C", $G$14:$G$89, {"1","8W1"}, $G$14:$G$89, {"1";"8W1"}, $K$14:$K$89, "&lt;="&amp;$A158, $L$14:$L$89, "&gt;="&amp;$A159)), SUM(COUNTIFS($J$14:$J$89, G$106, $I$14:$I$89, "&gt; 0", $F$14:$F$89, "&lt;&gt;C", $G$14:$G$89, {"1","8W2"}, $G$14:$G$89, {"1";"8W2"}, $K$14:$K$89, "&lt;="&amp;$A158, $L$14:$L$89, "&gt;="&amp;$A159)), SUM(COUNTIFS($J$14:$J$89, G$106, $I$14:$I$89, "&gt; 0", $F$14:$F$89, "&lt;&gt;C", $G$14:$G$89, {"8W1","5W1"}, $G$14:$G$89, {"8W1";"5W1"}, $K$14:$K$89, "&lt;="&amp;$A158, $L$14:$L$89, "&gt;="&amp;$A159)), SUM(COUNTIFS($J$14:$J$89, G$106, $I$14:$I$89, "&gt; 0", $F$14:$F$89, "&lt;&gt;C", $G$14:$G$89, {"8W1","5W2"}, $G$14:$G$89, {"8W1";"5W2"}, $K$14:$K$89, "&lt;="&amp;$A158, $L$14:$L$89, "&gt;="&amp;$A159)), SUM(COUNTIFS($J$14:$J$89, G$106, $I$14:$I$89, "&gt; 0", $F$14:$F$89, "&lt;&gt;C", $G$14:$G$89, {"8W2","5W2"}, $G$14:$G$89, {"8W2";"5W2"}, $K$14:$K$89, "&lt;="&amp;$A158, $L$14:$L$89, "&gt;="&amp;$A159)), SUM(COUNTIFS($J$14:$J$89, G$106, $I$14:$I$89, "&gt; 0", $F$14:$F$89, "&lt;&gt;C", $G$14:$G$89, {"8W2","5W3"}, $G$14:$G$89, {"8W2";"5W3"}, $K$14:$K$89, "&lt;="&amp;$A158, $L$14:$L$89, "&gt;="&amp;$A159))))</f>
        <v>0</v>
      </c>
      <c r="H158" s="54">
        <f xml:space="preserve"> IF(COUNTIFS($J$14:$J$89, H$106, $I$14:$I$89, "&gt; 0", $F$14:$F$89, "&lt;&gt;C", $K$14:$K$89, "&lt;="&amp;$A158, $L$14:$L$89, "&gt;="&amp;$A159) &lt; 2, COUNTIFS($J$14:$J$89, H$106, $I$14:$I$89, "&gt; 0", $F$14:$F$89, "&lt;&gt;C", $K$14:$K$89, "&lt;="&amp;$A158, $L$14:$L$89, "&gt;="&amp;$A159), MAX(SUM(COUNTIFS($J$14:$J$89, H$106, $I$14:$I$89, "&gt; 0", $F$14:$F$89, "&lt;&gt;C", $G$14:$G$89, {"1"}, $G$14:$G$89, {"1"}, $K$14:$K$89, "&lt;="&amp;$A158, $L$14:$L$89, "&gt;="&amp;$A159)), SUM(COUNTIFS($J$14:$J$89, H$106, $I$14:$I$89, "&gt; 0", $F$14:$F$89, "&lt;&gt;C", $G$14:$G$89, {"1","5W1"}, $G$14:$G$89, {"1";"5W1"}, $K$14:$K$89, "&lt;="&amp;$A158, $L$14:$L$89, "&gt;="&amp;$A159)), SUM(COUNTIFS($J$14:$J$89, H$106, $I$14:$I$89, "&gt; 0", $F$14:$F$89, "&lt;&gt;C", $G$14:$G$89, {"1","5W2"}, $G$14:$G$89, {"1";"5W2"}, $K$14:$K$89, "&lt;="&amp;$A158, $L$14:$L$89, "&gt;="&amp;$A159)), SUM(COUNTIFS($J$14:$J$89, H$106, $I$14:$I$89, "&gt; 0", $F$14:$F$89, "&lt;&gt;C", $G$14:$G$89, {"1","5W3"}, $G$14:$G$89, {"1";"5W3"}, $K$14:$K$89, "&lt;="&amp;$A158, $L$14:$L$89, "&gt;="&amp;$A159)), SUM(COUNTIFS($J$14:$J$89, H$106, $I$14:$I$89, "&gt; 0", $F$14:$F$89, "&lt;&gt;C", $G$14:$G$89, {"1","8W1"}, $G$14:$G$89, {"1";"8W1"}, $K$14:$K$89, "&lt;="&amp;$A158, $L$14:$L$89, "&gt;="&amp;$A159)), SUM(COUNTIFS($J$14:$J$89, H$106, $I$14:$I$89, "&gt; 0", $F$14:$F$89, "&lt;&gt;C", $G$14:$G$89, {"1","8W2"}, $G$14:$G$89, {"1";"8W2"}, $K$14:$K$89, "&lt;="&amp;$A158, $L$14:$L$89, "&gt;="&amp;$A159)), SUM(COUNTIFS($J$14:$J$89, H$106, $I$14:$I$89, "&gt; 0", $F$14:$F$89, "&lt;&gt;C", $G$14:$G$89, {"8W1","5W1"}, $G$14:$G$89, {"8W1";"5W1"}, $K$14:$K$89, "&lt;="&amp;$A158, $L$14:$L$89, "&gt;="&amp;$A159)), SUM(COUNTIFS($J$14:$J$89, H$106, $I$14:$I$89, "&gt; 0", $F$14:$F$89, "&lt;&gt;C", $G$14:$G$89, {"8W1","5W2"}, $G$14:$G$89, {"8W1";"5W2"}, $K$14:$K$89, "&lt;="&amp;$A158, $L$14:$L$89, "&gt;="&amp;$A159)), SUM(COUNTIFS($J$14:$J$89, H$106, $I$14:$I$89, "&gt; 0", $F$14:$F$89, "&lt;&gt;C", $G$14:$G$89, {"8W2","5W2"}, $G$14:$G$89, {"8W2";"5W2"}, $K$14:$K$89, "&lt;="&amp;$A158, $L$14:$L$89, "&gt;="&amp;$A159)), SUM(COUNTIFS($J$14:$J$89, H$106, $I$14:$I$89, "&gt; 0", $F$14:$F$89, "&lt;&gt;C", $G$14:$G$89, {"8W2","5W3"}, $G$14:$G$89, {"8W2";"5W3"}, $K$14:$K$89, "&lt;="&amp;$A158, $L$14:$L$89, "&gt;="&amp;$A159))))</f>
        <v>0</v>
      </c>
      <c r="P158"/>
    </row>
    <row r="159" spans="1:16" ht="15" x14ac:dyDescent="0.25">
      <c r="A159" s="152">
        <f t="shared" si="9"/>
        <v>0.85416666666666574</v>
      </c>
      <c r="B159" s="202" t="str">
        <f t="shared" si="4"/>
        <v>8:30 PM-8:45 PM</v>
      </c>
      <c r="C159" s="54">
        <f xml:space="preserve"> IF(COUNTIFS($J$14:$J$89, C$106, $I$14:$I$89, "&gt; 0", $F$14:$F$89, "&lt;&gt;C", $K$14:$K$89, "&lt;="&amp;$A159, $L$14:$L$89, "&gt;="&amp;$A160) &lt; 2, COUNTIFS($J$14:$J$89, C$106, $I$14:$I$89, "&gt; 0", $F$14:$F$89, "&lt;&gt;C", $K$14:$K$89, "&lt;="&amp;$A159, $L$14:$L$89, "&gt;="&amp;$A160), MAX(SUM(COUNTIFS($J$14:$J$89, C$106, $I$14:$I$89, "&gt; 0", $F$14:$F$89, "&lt;&gt;C", $G$14:$G$89, {"1"}, $G$14:$G$89, {"1"}, $K$14:$K$89, "&lt;="&amp;$A159, $L$14:$L$89, "&gt;="&amp;$A160)), SUM(COUNTIFS($J$14:$J$89, C$106, $I$14:$I$89, "&gt; 0", $F$14:$F$89, "&lt;&gt;C", $G$14:$G$89, {"1","5W1"}, $G$14:$G$89, {"1";"5W1"}, $K$14:$K$89, "&lt;="&amp;$A159, $L$14:$L$89, "&gt;="&amp;$A160)), SUM(COUNTIFS($J$14:$J$89, C$106, $I$14:$I$89, "&gt; 0", $F$14:$F$89, "&lt;&gt;C", $G$14:$G$89, {"1","5W2"}, $G$14:$G$89, {"1";"5W2"}, $K$14:$K$89, "&lt;="&amp;$A159, $L$14:$L$89, "&gt;="&amp;$A160)), SUM(COUNTIFS($J$14:$J$89, C$106, $I$14:$I$89, "&gt; 0", $F$14:$F$89, "&lt;&gt;C", $G$14:$G$89, {"1","5W3"}, $G$14:$G$89, {"1";"5W3"}, $K$14:$K$89, "&lt;="&amp;$A159, $L$14:$L$89, "&gt;="&amp;$A160)), SUM(COUNTIFS($J$14:$J$89, C$106, $I$14:$I$89, "&gt; 0", $F$14:$F$89, "&lt;&gt;C", $G$14:$G$89, {"1","8W1"}, $G$14:$G$89, {"1";"8W1"}, $K$14:$K$89, "&lt;="&amp;$A159, $L$14:$L$89, "&gt;="&amp;$A160)), SUM(COUNTIFS($J$14:$J$89, C$106, $I$14:$I$89, "&gt; 0", $F$14:$F$89, "&lt;&gt;C", $G$14:$G$89, {"1","8W2"}, $G$14:$G$89, {"1";"8W2"}, $K$14:$K$89, "&lt;="&amp;$A159, $L$14:$L$89, "&gt;="&amp;$A160)), SUM(COUNTIFS($J$14:$J$89, C$106, $I$14:$I$89, "&gt; 0", $F$14:$F$89, "&lt;&gt;C", $G$14:$G$89, {"8W1","5W1"}, $G$14:$G$89, {"8W1";"5W1"}, $K$14:$K$89, "&lt;="&amp;$A159, $L$14:$L$89, "&gt;="&amp;$A160)), SUM(COUNTIFS($J$14:$J$89, C$106, $I$14:$I$89, "&gt; 0", $F$14:$F$89, "&lt;&gt;C", $G$14:$G$89, {"8W1","5W2"}, $G$14:$G$89, {"8W1";"5W2"}, $K$14:$K$89, "&lt;="&amp;$A159, $L$14:$L$89, "&gt;="&amp;$A160)), SUM(COUNTIFS($J$14:$J$89, C$106, $I$14:$I$89, "&gt; 0", $F$14:$F$89, "&lt;&gt;C", $G$14:$G$89, {"8W2","5W2"}, $G$14:$G$89, {"8W2";"5W2"}, $K$14:$K$89, "&lt;="&amp;$A159, $L$14:$L$89, "&gt;="&amp;$A160)), SUM(COUNTIFS($J$14:$J$89, C$106, $I$14:$I$89, "&gt; 0", $F$14:$F$89, "&lt;&gt;C", $G$14:$G$89, {"8W2","5W3"}, $G$14:$G$89, {"8W2";"5W3"}, $K$14:$K$89, "&lt;="&amp;$A159, $L$14:$L$89, "&gt;="&amp;$A160))))</f>
        <v>0</v>
      </c>
      <c r="D159" s="54">
        <f xml:space="preserve"> IF(COUNTIFS($J$14:$J$89, D$106, $I$14:$I$89, "&gt; 0", $F$14:$F$89, "&lt;&gt;C", $K$14:$K$89, "&lt;="&amp;$A159, $L$14:$L$89, "&gt;="&amp;$A160) &lt; 2, COUNTIFS($J$14:$J$89, D$106, $I$14:$I$89, "&gt; 0", $F$14:$F$89, "&lt;&gt;C", $K$14:$K$89, "&lt;="&amp;$A159, $L$14:$L$89, "&gt;="&amp;$A160), MAX(SUM(COUNTIFS($J$14:$J$89, D$106, $I$14:$I$89, "&gt; 0", $F$14:$F$89, "&lt;&gt;C", $G$14:$G$89, {"1"}, $G$14:$G$89, {"1"}, $K$14:$K$89, "&lt;="&amp;$A159, $L$14:$L$89, "&gt;="&amp;$A160)), SUM(COUNTIFS($J$14:$J$89, D$106, $I$14:$I$89, "&gt; 0", $F$14:$F$89, "&lt;&gt;C", $G$14:$G$89, {"1","5W1"}, $G$14:$G$89, {"1";"5W1"}, $K$14:$K$89, "&lt;="&amp;$A159, $L$14:$L$89, "&gt;="&amp;$A160)), SUM(COUNTIFS($J$14:$J$89, D$106, $I$14:$I$89, "&gt; 0", $F$14:$F$89, "&lt;&gt;C", $G$14:$G$89, {"1","5W2"}, $G$14:$G$89, {"1";"5W2"}, $K$14:$K$89, "&lt;="&amp;$A159, $L$14:$L$89, "&gt;="&amp;$A160)), SUM(COUNTIFS($J$14:$J$89, D$106, $I$14:$I$89, "&gt; 0", $F$14:$F$89, "&lt;&gt;C", $G$14:$G$89, {"1","5W3"}, $G$14:$G$89, {"1";"5W3"}, $K$14:$K$89, "&lt;="&amp;$A159, $L$14:$L$89, "&gt;="&amp;$A160)), SUM(COUNTIFS($J$14:$J$89, D$106, $I$14:$I$89, "&gt; 0", $F$14:$F$89, "&lt;&gt;C", $G$14:$G$89, {"1","8W1"}, $G$14:$G$89, {"1";"8W1"}, $K$14:$K$89, "&lt;="&amp;$A159, $L$14:$L$89, "&gt;="&amp;$A160)), SUM(COUNTIFS($J$14:$J$89, D$106, $I$14:$I$89, "&gt; 0", $F$14:$F$89, "&lt;&gt;C", $G$14:$G$89, {"1","8W2"}, $G$14:$G$89, {"1";"8W2"}, $K$14:$K$89, "&lt;="&amp;$A159, $L$14:$L$89, "&gt;="&amp;$A160)), SUM(COUNTIFS($J$14:$J$89, D$106, $I$14:$I$89, "&gt; 0", $F$14:$F$89, "&lt;&gt;C", $G$14:$G$89, {"8W1","5W1"}, $G$14:$G$89, {"8W1";"5W1"}, $K$14:$K$89, "&lt;="&amp;$A159, $L$14:$L$89, "&gt;="&amp;$A160)), SUM(COUNTIFS($J$14:$J$89, D$106, $I$14:$I$89, "&gt; 0", $F$14:$F$89, "&lt;&gt;C", $G$14:$G$89, {"8W1","5W2"}, $G$14:$G$89, {"8W1";"5W2"}, $K$14:$K$89, "&lt;="&amp;$A159, $L$14:$L$89, "&gt;="&amp;$A160)), SUM(COUNTIFS($J$14:$J$89, D$106, $I$14:$I$89, "&gt; 0", $F$14:$F$89, "&lt;&gt;C", $G$14:$G$89, {"8W2","5W2"}, $G$14:$G$89, {"8W2";"5W2"}, $K$14:$K$89, "&lt;="&amp;$A159, $L$14:$L$89, "&gt;="&amp;$A160)), SUM(COUNTIFS($J$14:$J$89, D$106, $I$14:$I$89, "&gt; 0", $F$14:$F$89, "&lt;&gt;C", $G$14:$G$89, {"8W2","5W3"}, $G$14:$G$89, {"8W2";"5W3"}, $K$14:$K$89, "&lt;="&amp;$A159, $L$14:$L$89, "&gt;="&amp;$A160))))</f>
        <v>0</v>
      </c>
      <c r="E159" s="54">
        <f xml:space="preserve"> IF(COUNTIFS($J$14:$J$89, E$106, $I$14:$I$89, "&gt; 0", $F$14:$F$89, "&lt;&gt;C", $K$14:$K$89, "&lt;="&amp;$A159, $L$14:$L$89, "&gt;="&amp;$A160) &lt; 2, COUNTIFS($J$14:$J$89, E$106, $I$14:$I$89, "&gt; 0", $F$14:$F$89, "&lt;&gt;C", $K$14:$K$89, "&lt;="&amp;$A159, $L$14:$L$89, "&gt;="&amp;$A160), MAX(SUM(COUNTIFS($J$14:$J$89, E$106, $I$14:$I$89, "&gt; 0", $F$14:$F$89, "&lt;&gt;C", $G$14:$G$89, {"1"}, $G$14:$G$89, {"1"}, $K$14:$K$89, "&lt;="&amp;$A159, $L$14:$L$89, "&gt;="&amp;$A160)), SUM(COUNTIFS($J$14:$J$89, E$106, $I$14:$I$89, "&gt; 0", $F$14:$F$89, "&lt;&gt;C", $G$14:$G$89, {"1","5W1"}, $G$14:$G$89, {"1";"5W1"}, $K$14:$K$89, "&lt;="&amp;$A159, $L$14:$L$89, "&gt;="&amp;$A160)), SUM(COUNTIFS($J$14:$J$89, E$106, $I$14:$I$89, "&gt; 0", $F$14:$F$89, "&lt;&gt;C", $G$14:$G$89, {"1","5W2"}, $G$14:$G$89, {"1";"5W2"}, $K$14:$K$89, "&lt;="&amp;$A159, $L$14:$L$89, "&gt;="&amp;$A160)), SUM(COUNTIFS($J$14:$J$89, E$106, $I$14:$I$89, "&gt; 0", $F$14:$F$89, "&lt;&gt;C", $G$14:$G$89, {"1","5W3"}, $G$14:$G$89, {"1";"5W3"}, $K$14:$K$89, "&lt;="&amp;$A159, $L$14:$L$89, "&gt;="&amp;$A160)), SUM(COUNTIFS($J$14:$J$89, E$106, $I$14:$I$89, "&gt; 0", $F$14:$F$89, "&lt;&gt;C", $G$14:$G$89, {"1","8W1"}, $G$14:$G$89, {"1";"8W1"}, $K$14:$K$89, "&lt;="&amp;$A159, $L$14:$L$89, "&gt;="&amp;$A160)), SUM(COUNTIFS($J$14:$J$89, E$106, $I$14:$I$89, "&gt; 0", $F$14:$F$89, "&lt;&gt;C", $G$14:$G$89, {"1","8W2"}, $G$14:$G$89, {"1";"8W2"}, $K$14:$K$89, "&lt;="&amp;$A159, $L$14:$L$89, "&gt;="&amp;$A160)), SUM(COUNTIFS($J$14:$J$89, E$106, $I$14:$I$89, "&gt; 0", $F$14:$F$89, "&lt;&gt;C", $G$14:$G$89, {"8W1","5W1"}, $G$14:$G$89, {"8W1";"5W1"}, $K$14:$K$89, "&lt;="&amp;$A159, $L$14:$L$89, "&gt;="&amp;$A160)), SUM(COUNTIFS($J$14:$J$89, E$106, $I$14:$I$89, "&gt; 0", $F$14:$F$89, "&lt;&gt;C", $G$14:$G$89, {"8W1","5W2"}, $G$14:$G$89, {"8W1";"5W2"}, $K$14:$K$89, "&lt;="&amp;$A159, $L$14:$L$89, "&gt;="&amp;$A160)), SUM(COUNTIFS($J$14:$J$89, E$106, $I$14:$I$89, "&gt; 0", $F$14:$F$89, "&lt;&gt;C", $G$14:$G$89, {"8W2","5W2"}, $G$14:$G$89, {"8W2";"5W2"}, $K$14:$K$89, "&lt;="&amp;$A159, $L$14:$L$89, "&gt;="&amp;$A160)), SUM(COUNTIFS($J$14:$J$89, E$106, $I$14:$I$89, "&gt; 0", $F$14:$F$89, "&lt;&gt;C", $G$14:$G$89, {"8W2","5W3"}, $G$14:$G$89, {"8W2";"5W3"}, $K$14:$K$89, "&lt;="&amp;$A159, $L$14:$L$89, "&gt;="&amp;$A160))))</f>
        <v>0</v>
      </c>
      <c r="F159" s="54">
        <f xml:space="preserve"> IF(COUNTIFS($J$14:$J$89, F$106, $I$14:$I$89, "&gt; 0", $F$14:$F$89, "&lt;&gt;C", $K$14:$K$89, "&lt;="&amp;$A159, $L$14:$L$89, "&gt;="&amp;$A160) &lt; 2, COUNTIFS($J$14:$J$89, F$106, $I$14:$I$89, "&gt; 0", $F$14:$F$89, "&lt;&gt;C", $K$14:$K$89, "&lt;="&amp;$A159, $L$14:$L$89, "&gt;="&amp;$A160), MAX(SUM(COUNTIFS($J$14:$J$89, F$106, $I$14:$I$89, "&gt; 0", $F$14:$F$89, "&lt;&gt;C", $G$14:$G$89, {"1"}, $G$14:$G$89, {"1"}, $K$14:$K$89, "&lt;="&amp;$A159, $L$14:$L$89, "&gt;="&amp;$A160)), SUM(COUNTIFS($J$14:$J$89, F$106, $I$14:$I$89, "&gt; 0", $F$14:$F$89, "&lt;&gt;C", $G$14:$G$89, {"1","5W1"}, $G$14:$G$89, {"1";"5W1"}, $K$14:$K$89, "&lt;="&amp;$A159, $L$14:$L$89, "&gt;="&amp;$A160)), SUM(COUNTIFS($J$14:$J$89, F$106, $I$14:$I$89, "&gt; 0", $F$14:$F$89, "&lt;&gt;C", $G$14:$G$89, {"1","5W2"}, $G$14:$G$89, {"1";"5W2"}, $K$14:$K$89, "&lt;="&amp;$A159, $L$14:$L$89, "&gt;="&amp;$A160)), SUM(COUNTIFS($J$14:$J$89, F$106, $I$14:$I$89, "&gt; 0", $F$14:$F$89, "&lt;&gt;C", $G$14:$G$89, {"1","5W3"}, $G$14:$G$89, {"1";"5W3"}, $K$14:$K$89, "&lt;="&amp;$A159, $L$14:$L$89, "&gt;="&amp;$A160)), SUM(COUNTIFS($J$14:$J$89, F$106, $I$14:$I$89, "&gt; 0", $F$14:$F$89, "&lt;&gt;C", $G$14:$G$89, {"1","8W1"}, $G$14:$G$89, {"1";"8W1"}, $K$14:$K$89, "&lt;="&amp;$A159, $L$14:$L$89, "&gt;="&amp;$A160)), SUM(COUNTIFS($J$14:$J$89, F$106, $I$14:$I$89, "&gt; 0", $F$14:$F$89, "&lt;&gt;C", $G$14:$G$89, {"1","8W2"}, $G$14:$G$89, {"1";"8W2"}, $K$14:$K$89, "&lt;="&amp;$A159, $L$14:$L$89, "&gt;="&amp;$A160)), SUM(COUNTIFS($J$14:$J$89, F$106, $I$14:$I$89, "&gt; 0", $F$14:$F$89, "&lt;&gt;C", $G$14:$G$89, {"8W1","5W1"}, $G$14:$G$89, {"8W1";"5W1"}, $K$14:$K$89, "&lt;="&amp;$A159, $L$14:$L$89, "&gt;="&amp;$A160)), SUM(COUNTIFS($J$14:$J$89, F$106, $I$14:$I$89, "&gt; 0", $F$14:$F$89, "&lt;&gt;C", $G$14:$G$89, {"8W1","5W2"}, $G$14:$G$89, {"8W1";"5W2"}, $K$14:$K$89, "&lt;="&amp;$A159, $L$14:$L$89, "&gt;="&amp;$A160)), SUM(COUNTIFS($J$14:$J$89, F$106, $I$14:$I$89, "&gt; 0", $F$14:$F$89, "&lt;&gt;C", $G$14:$G$89, {"8W2","5W2"}, $G$14:$G$89, {"8W2";"5W2"}, $K$14:$K$89, "&lt;="&amp;$A159, $L$14:$L$89, "&gt;="&amp;$A160)), SUM(COUNTIFS($J$14:$J$89, F$106, $I$14:$I$89, "&gt; 0", $F$14:$F$89, "&lt;&gt;C", $G$14:$G$89, {"8W2","5W3"}, $G$14:$G$89, {"8W2";"5W3"}, $K$14:$K$89, "&lt;="&amp;$A159, $L$14:$L$89, "&gt;="&amp;$A160))))</f>
        <v>0</v>
      </c>
      <c r="G159" s="54">
        <f xml:space="preserve"> IF(COUNTIFS($J$14:$J$89, G$106, $I$14:$I$89, "&gt; 0", $F$14:$F$89, "&lt;&gt;C", $K$14:$K$89, "&lt;="&amp;$A159, $L$14:$L$89, "&gt;="&amp;$A160) &lt; 2, COUNTIFS($J$14:$J$89, G$106, $I$14:$I$89, "&gt; 0", $F$14:$F$89, "&lt;&gt;C", $K$14:$K$89, "&lt;="&amp;$A159, $L$14:$L$89, "&gt;="&amp;$A160), MAX(SUM(COUNTIFS($J$14:$J$89, G$106, $I$14:$I$89, "&gt; 0", $F$14:$F$89, "&lt;&gt;C", $G$14:$G$89, {"1"}, $G$14:$G$89, {"1"}, $K$14:$K$89, "&lt;="&amp;$A159, $L$14:$L$89, "&gt;="&amp;$A160)), SUM(COUNTIFS($J$14:$J$89, G$106, $I$14:$I$89, "&gt; 0", $F$14:$F$89, "&lt;&gt;C", $G$14:$G$89, {"1","5W1"}, $G$14:$G$89, {"1";"5W1"}, $K$14:$K$89, "&lt;="&amp;$A159, $L$14:$L$89, "&gt;="&amp;$A160)), SUM(COUNTIFS($J$14:$J$89, G$106, $I$14:$I$89, "&gt; 0", $F$14:$F$89, "&lt;&gt;C", $G$14:$G$89, {"1","5W2"}, $G$14:$G$89, {"1";"5W2"}, $K$14:$K$89, "&lt;="&amp;$A159, $L$14:$L$89, "&gt;="&amp;$A160)), SUM(COUNTIFS($J$14:$J$89, G$106, $I$14:$I$89, "&gt; 0", $F$14:$F$89, "&lt;&gt;C", $G$14:$G$89, {"1","5W3"}, $G$14:$G$89, {"1";"5W3"}, $K$14:$K$89, "&lt;="&amp;$A159, $L$14:$L$89, "&gt;="&amp;$A160)), SUM(COUNTIFS($J$14:$J$89, G$106, $I$14:$I$89, "&gt; 0", $F$14:$F$89, "&lt;&gt;C", $G$14:$G$89, {"1","8W1"}, $G$14:$G$89, {"1";"8W1"}, $K$14:$K$89, "&lt;="&amp;$A159, $L$14:$L$89, "&gt;="&amp;$A160)), SUM(COUNTIFS($J$14:$J$89, G$106, $I$14:$I$89, "&gt; 0", $F$14:$F$89, "&lt;&gt;C", $G$14:$G$89, {"1","8W2"}, $G$14:$G$89, {"1";"8W2"}, $K$14:$K$89, "&lt;="&amp;$A159, $L$14:$L$89, "&gt;="&amp;$A160)), SUM(COUNTIFS($J$14:$J$89, G$106, $I$14:$I$89, "&gt; 0", $F$14:$F$89, "&lt;&gt;C", $G$14:$G$89, {"8W1","5W1"}, $G$14:$G$89, {"8W1";"5W1"}, $K$14:$K$89, "&lt;="&amp;$A159, $L$14:$L$89, "&gt;="&amp;$A160)), SUM(COUNTIFS($J$14:$J$89, G$106, $I$14:$I$89, "&gt; 0", $F$14:$F$89, "&lt;&gt;C", $G$14:$G$89, {"8W1","5W2"}, $G$14:$G$89, {"8W1";"5W2"}, $K$14:$K$89, "&lt;="&amp;$A159, $L$14:$L$89, "&gt;="&amp;$A160)), SUM(COUNTIFS($J$14:$J$89, G$106, $I$14:$I$89, "&gt; 0", $F$14:$F$89, "&lt;&gt;C", $G$14:$G$89, {"8W2","5W2"}, $G$14:$G$89, {"8W2";"5W2"}, $K$14:$K$89, "&lt;="&amp;$A159, $L$14:$L$89, "&gt;="&amp;$A160)), SUM(COUNTIFS($J$14:$J$89, G$106, $I$14:$I$89, "&gt; 0", $F$14:$F$89, "&lt;&gt;C", $G$14:$G$89, {"8W2","5W3"}, $G$14:$G$89, {"8W2";"5W3"}, $K$14:$K$89, "&lt;="&amp;$A159, $L$14:$L$89, "&gt;="&amp;$A160))))</f>
        <v>0</v>
      </c>
      <c r="H159" s="54">
        <f xml:space="preserve"> IF(COUNTIFS($J$14:$J$89, H$106, $I$14:$I$89, "&gt; 0", $F$14:$F$89, "&lt;&gt;C", $K$14:$K$89, "&lt;="&amp;$A159, $L$14:$L$89, "&gt;="&amp;$A160) &lt; 2, COUNTIFS($J$14:$J$89, H$106, $I$14:$I$89, "&gt; 0", $F$14:$F$89, "&lt;&gt;C", $K$14:$K$89, "&lt;="&amp;$A159, $L$14:$L$89, "&gt;="&amp;$A160), MAX(SUM(COUNTIFS($J$14:$J$89, H$106, $I$14:$I$89, "&gt; 0", $F$14:$F$89, "&lt;&gt;C", $G$14:$G$89, {"1"}, $G$14:$G$89, {"1"}, $K$14:$K$89, "&lt;="&amp;$A159, $L$14:$L$89, "&gt;="&amp;$A160)), SUM(COUNTIFS($J$14:$J$89, H$106, $I$14:$I$89, "&gt; 0", $F$14:$F$89, "&lt;&gt;C", $G$14:$G$89, {"1","5W1"}, $G$14:$G$89, {"1";"5W1"}, $K$14:$K$89, "&lt;="&amp;$A159, $L$14:$L$89, "&gt;="&amp;$A160)), SUM(COUNTIFS($J$14:$J$89, H$106, $I$14:$I$89, "&gt; 0", $F$14:$F$89, "&lt;&gt;C", $G$14:$G$89, {"1","5W2"}, $G$14:$G$89, {"1";"5W2"}, $K$14:$K$89, "&lt;="&amp;$A159, $L$14:$L$89, "&gt;="&amp;$A160)), SUM(COUNTIFS($J$14:$J$89, H$106, $I$14:$I$89, "&gt; 0", $F$14:$F$89, "&lt;&gt;C", $G$14:$G$89, {"1","5W3"}, $G$14:$G$89, {"1";"5W3"}, $K$14:$K$89, "&lt;="&amp;$A159, $L$14:$L$89, "&gt;="&amp;$A160)), SUM(COUNTIFS($J$14:$J$89, H$106, $I$14:$I$89, "&gt; 0", $F$14:$F$89, "&lt;&gt;C", $G$14:$G$89, {"1","8W1"}, $G$14:$G$89, {"1";"8W1"}, $K$14:$K$89, "&lt;="&amp;$A159, $L$14:$L$89, "&gt;="&amp;$A160)), SUM(COUNTIFS($J$14:$J$89, H$106, $I$14:$I$89, "&gt; 0", $F$14:$F$89, "&lt;&gt;C", $G$14:$G$89, {"1","8W2"}, $G$14:$G$89, {"1";"8W2"}, $K$14:$K$89, "&lt;="&amp;$A159, $L$14:$L$89, "&gt;="&amp;$A160)), SUM(COUNTIFS($J$14:$J$89, H$106, $I$14:$I$89, "&gt; 0", $F$14:$F$89, "&lt;&gt;C", $G$14:$G$89, {"8W1","5W1"}, $G$14:$G$89, {"8W1";"5W1"}, $K$14:$K$89, "&lt;="&amp;$A159, $L$14:$L$89, "&gt;="&amp;$A160)), SUM(COUNTIFS($J$14:$J$89, H$106, $I$14:$I$89, "&gt; 0", $F$14:$F$89, "&lt;&gt;C", $G$14:$G$89, {"8W1","5W2"}, $G$14:$G$89, {"8W1";"5W2"}, $K$14:$K$89, "&lt;="&amp;$A159, $L$14:$L$89, "&gt;="&amp;$A160)), SUM(COUNTIFS($J$14:$J$89, H$106, $I$14:$I$89, "&gt; 0", $F$14:$F$89, "&lt;&gt;C", $G$14:$G$89, {"8W2","5W2"}, $G$14:$G$89, {"8W2";"5W2"}, $K$14:$K$89, "&lt;="&amp;$A159, $L$14:$L$89, "&gt;="&amp;$A160)), SUM(COUNTIFS($J$14:$J$89, H$106, $I$14:$I$89, "&gt; 0", $F$14:$F$89, "&lt;&gt;C", $G$14:$G$89, {"8W2","5W3"}, $G$14:$G$89, {"8W2";"5W3"}, $K$14:$K$89, "&lt;="&amp;$A159, $L$14:$L$89, "&gt;="&amp;$A160))))</f>
        <v>0</v>
      </c>
      <c r="P159"/>
    </row>
    <row r="160" spans="1:16" ht="15" x14ac:dyDescent="0.25">
      <c r="A160" s="152">
        <f t="shared" si="9"/>
        <v>0.86458333333333237</v>
      </c>
      <c r="B160" s="202" t="str">
        <f t="shared" si="4"/>
        <v>8:45 PM-9:00 PM</v>
      </c>
      <c r="C160" s="54">
        <f xml:space="preserve"> IF(COUNTIFS($J$14:$J$89, C$106, $I$14:$I$89, "&gt; 0", $F$14:$F$89, "&lt;&gt;C", $K$14:$K$89, "&lt;="&amp;$A160, $L$14:$L$89, "&gt;="&amp;$A161) &lt; 2, COUNTIFS($J$14:$J$89, C$106, $I$14:$I$89, "&gt; 0", $F$14:$F$89, "&lt;&gt;C", $K$14:$K$89, "&lt;="&amp;$A160, $L$14:$L$89, "&gt;="&amp;$A161), MAX(SUM(COUNTIFS($J$14:$J$89, C$106, $I$14:$I$89, "&gt; 0", $F$14:$F$89, "&lt;&gt;C", $G$14:$G$89, {"1"}, $G$14:$G$89, {"1"}, $K$14:$K$89, "&lt;="&amp;$A160, $L$14:$L$89, "&gt;="&amp;$A161)), SUM(COUNTIFS($J$14:$J$89, C$106, $I$14:$I$89, "&gt; 0", $F$14:$F$89, "&lt;&gt;C", $G$14:$G$89, {"1","5W1"}, $G$14:$G$89, {"1";"5W1"}, $K$14:$K$89, "&lt;="&amp;$A160, $L$14:$L$89, "&gt;="&amp;$A161)), SUM(COUNTIFS($J$14:$J$89, C$106, $I$14:$I$89, "&gt; 0", $F$14:$F$89, "&lt;&gt;C", $G$14:$G$89, {"1","5W2"}, $G$14:$G$89, {"1";"5W2"}, $K$14:$K$89, "&lt;="&amp;$A160, $L$14:$L$89, "&gt;="&amp;$A161)), SUM(COUNTIFS($J$14:$J$89, C$106, $I$14:$I$89, "&gt; 0", $F$14:$F$89, "&lt;&gt;C", $G$14:$G$89, {"1","5W3"}, $G$14:$G$89, {"1";"5W3"}, $K$14:$K$89, "&lt;="&amp;$A160, $L$14:$L$89, "&gt;="&amp;$A161)), SUM(COUNTIFS($J$14:$J$89, C$106, $I$14:$I$89, "&gt; 0", $F$14:$F$89, "&lt;&gt;C", $G$14:$G$89, {"1","8W1"}, $G$14:$G$89, {"1";"8W1"}, $K$14:$K$89, "&lt;="&amp;$A160, $L$14:$L$89, "&gt;="&amp;$A161)), SUM(COUNTIFS($J$14:$J$89, C$106, $I$14:$I$89, "&gt; 0", $F$14:$F$89, "&lt;&gt;C", $G$14:$G$89, {"1","8W2"}, $G$14:$G$89, {"1";"8W2"}, $K$14:$K$89, "&lt;="&amp;$A160, $L$14:$L$89, "&gt;="&amp;$A161)), SUM(COUNTIFS($J$14:$J$89, C$106, $I$14:$I$89, "&gt; 0", $F$14:$F$89, "&lt;&gt;C", $G$14:$G$89, {"8W1","5W1"}, $G$14:$G$89, {"8W1";"5W1"}, $K$14:$K$89, "&lt;="&amp;$A160, $L$14:$L$89, "&gt;="&amp;$A161)), SUM(COUNTIFS($J$14:$J$89, C$106, $I$14:$I$89, "&gt; 0", $F$14:$F$89, "&lt;&gt;C", $G$14:$G$89, {"8W1","5W2"}, $G$14:$G$89, {"8W1";"5W2"}, $K$14:$K$89, "&lt;="&amp;$A160, $L$14:$L$89, "&gt;="&amp;$A161)), SUM(COUNTIFS($J$14:$J$89, C$106, $I$14:$I$89, "&gt; 0", $F$14:$F$89, "&lt;&gt;C", $G$14:$G$89, {"8W2","5W2"}, $G$14:$G$89, {"8W2";"5W2"}, $K$14:$K$89, "&lt;="&amp;$A160, $L$14:$L$89, "&gt;="&amp;$A161)), SUM(COUNTIFS($J$14:$J$89, C$106, $I$14:$I$89, "&gt; 0", $F$14:$F$89, "&lt;&gt;C", $G$14:$G$89, {"8W2","5W3"}, $G$14:$G$89, {"8W2";"5W3"}, $K$14:$K$89, "&lt;="&amp;$A160, $L$14:$L$89, "&gt;="&amp;$A161))))</f>
        <v>0</v>
      </c>
      <c r="D160" s="54">
        <f xml:space="preserve"> IF(COUNTIFS($J$14:$J$89, D$106, $I$14:$I$89, "&gt; 0", $F$14:$F$89, "&lt;&gt;C", $K$14:$K$89, "&lt;="&amp;$A160, $L$14:$L$89, "&gt;="&amp;$A161) &lt; 2, COUNTIFS($J$14:$J$89, D$106, $I$14:$I$89, "&gt; 0", $F$14:$F$89, "&lt;&gt;C", $K$14:$K$89, "&lt;="&amp;$A160, $L$14:$L$89, "&gt;="&amp;$A161), MAX(SUM(COUNTIFS($J$14:$J$89, D$106, $I$14:$I$89, "&gt; 0", $F$14:$F$89, "&lt;&gt;C", $G$14:$G$89, {"1"}, $G$14:$G$89, {"1"}, $K$14:$K$89, "&lt;="&amp;$A160, $L$14:$L$89, "&gt;="&amp;$A161)), SUM(COUNTIFS($J$14:$J$89, D$106, $I$14:$I$89, "&gt; 0", $F$14:$F$89, "&lt;&gt;C", $G$14:$G$89, {"1","5W1"}, $G$14:$G$89, {"1";"5W1"}, $K$14:$K$89, "&lt;="&amp;$A160, $L$14:$L$89, "&gt;="&amp;$A161)), SUM(COUNTIFS($J$14:$J$89, D$106, $I$14:$I$89, "&gt; 0", $F$14:$F$89, "&lt;&gt;C", $G$14:$G$89, {"1","5W2"}, $G$14:$G$89, {"1";"5W2"}, $K$14:$K$89, "&lt;="&amp;$A160, $L$14:$L$89, "&gt;="&amp;$A161)), SUM(COUNTIFS($J$14:$J$89, D$106, $I$14:$I$89, "&gt; 0", $F$14:$F$89, "&lt;&gt;C", $G$14:$G$89, {"1","5W3"}, $G$14:$G$89, {"1";"5W3"}, $K$14:$K$89, "&lt;="&amp;$A160, $L$14:$L$89, "&gt;="&amp;$A161)), SUM(COUNTIFS($J$14:$J$89, D$106, $I$14:$I$89, "&gt; 0", $F$14:$F$89, "&lt;&gt;C", $G$14:$G$89, {"1","8W1"}, $G$14:$G$89, {"1";"8W1"}, $K$14:$K$89, "&lt;="&amp;$A160, $L$14:$L$89, "&gt;="&amp;$A161)), SUM(COUNTIFS($J$14:$J$89, D$106, $I$14:$I$89, "&gt; 0", $F$14:$F$89, "&lt;&gt;C", $G$14:$G$89, {"1","8W2"}, $G$14:$G$89, {"1";"8W2"}, $K$14:$K$89, "&lt;="&amp;$A160, $L$14:$L$89, "&gt;="&amp;$A161)), SUM(COUNTIFS($J$14:$J$89, D$106, $I$14:$I$89, "&gt; 0", $F$14:$F$89, "&lt;&gt;C", $G$14:$G$89, {"8W1","5W1"}, $G$14:$G$89, {"8W1";"5W1"}, $K$14:$K$89, "&lt;="&amp;$A160, $L$14:$L$89, "&gt;="&amp;$A161)), SUM(COUNTIFS($J$14:$J$89, D$106, $I$14:$I$89, "&gt; 0", $F$14:$F$89, "&lt;&gt;C", $G$14:$G$89, {"8W1","5W2"}, $G$14:$G$89, {"8W1";"5W2"}, $K$14:$K$89, "&lt;="&amp;$A160, $L$14:$L$89, "&gt;="&amp;$A161)), SUM(COUNTIFS($J$14:$J$89, D$106, $I$14:$I$89, "&gt; 0", $F$14:$F$89, "&lt;&gt;C", $G$14:$G$89, {"8W2","5W2"}, $G$14:$G$89, {"8W2";"5W2"}, $K$14:$K$89, "&lt;="&amp;$A160, $L$14:$L$89, "&gt;="&amp;$A161)), SUM(COUNTIFS($J$14:$J$89, D$106, $I$14:$I$89, "&gt; 0", $F$14:$F$89, "&lt;&gt;C", $G$14:$G$89, {"8W2","5W3"}, $G$14:$G$89, {"8W2";"5W3"}, $K$14:$K$89, "&lt;="&amp;$A160, $L$14:$L$89, "&gt;="&amp;$A161))))</f>
        <v>1</v>
      </c>
      <c r="E160" s="54">
        <f xml:space="preserve"> IF(COUNTIFS($J$14:$J$89, E$106, $I$14:$I$89, "&gt; 0", $F$14:$F$89, "&lt;&gt;C", $K$14:$K$89, "&lt;="&amp;$A160, $L$14:$L$89, "&gt;="&amp;$A161) &lt; 2, COUNTIFS($J$14:$J$89, E$106, $I$14:$I$89, "&gt; 0", $F$14:$F$89, "&lt;&gt;C", $K$14:$K$89, "&lt;="&amp;$A160, $L$14:$L$89, "&gt;="&amp;$A161), MAX(SUM(COUNTIFS($J$14:$J$89, E$106, $I$14:$I$89, "&gt; 0", $F$14:$F$89, "&lt;&gt;C", $G$14:$G$89, {"1"}, $G$14:$G$89, {"1"}, $K$14:$K$89, "&lt;="&amp;$A160, $L$14:$L$89, "&gt;="&amp;$A161)), SUM(COUNTIFS($J$14:$J$89, E$106, $I$14:$I$89, "&gt; 0", $F$14:$F$89, "&lt;&gt;C", $G$14:$G$89, {"1","5W1"}, $G$14:$G$89, {"1";"5W1"}, $K$14:$K$89, "&lt;="&amp;$A160, $L$14:$L$89, "&gt;="&amp;$A161)), SUM(COUNTIFS($J$14:$J$89, E$106, $I$14:$I$89, "&gt; 0", $F$14:$F$89, "&lt;&gt;C", $G$14:$G$89, {"1","5W2"}, $G$14:$G$89, {"1";"5W2"}, $K$14:$K$89, "&lt;="&amp;$A160, $L$14:$L$89, "&gt;="&amp;$A161)), SUM(COUNTIFS($J$14:$J$89, E$106, $I$14:$I$89, "&gt; 0", $F$14:$F$89, "&lt;&gt;C", $G$14:$G$89, {"1","5W3"}, $G$14:$G$89, {"1";"5W3"}, $K$14:$K$89, "&lt;="&amp;$A160, $L$14:$L$89, "&gt;="&amp;$A161)), SUM(COUNTIFS($J$14:$J$89, E$106, $I$14:$I$89, "&gt; 0", $F$14:$F$89, "&lt;&gt;C", $G$14:$G$89, {"1","8W1"}, $G$14:$G$89, {"1";"8W1"}, $K$14:$K$89, "&lt;="&amp;$A160, $L$14:$L$89, "&gt;="&amp;$A161)), SUM(COUNTIFS($J$14:$J$89, E$106, $I$14:$I$89, "&gt; 0", $F$14:$F$89, "&lt;&gt;C", $G$14:$G$89, {"1","8W2"}, $G$14:$G$89, {"1";"8W2"}, $K$14:$K$89, "&lt;="&amp;$A160, $L$14:$L$89, "&gt;="&amp;$A161)), SUM(COUNTIFS($J$14:$J$89, E$106, $I$14:$I$89, "&gt; 0", $F$14:$F$89, "&lt;&gt;C", $G$14:$G$89, {"8W1","5W1"}, $G$14:$G$89, {"8W1";"5W1"}, $K$14:$K$89, "&lt;="&amp;$A160, $L$14:$L$89, "&gt;="&amp;$A161)), SUM(COUNTIFS($J$14:$J$89, E$106, $I$14:$I$89, "&gt; 0", $F$14:$F$89, "&lt;&gt;C", $G$14:$G$89, {"8W1","5W2"}, $G$14:$G$89, {"8W1";"5W2"}, $K$14:$K$89, "&lt;="&amp;$A160, $L$14:$L$89, "&gt;="&amp;$A161)), SUM(COUNTIFS($J$14:$J$89, E$106, $I$14:$I$89, "&gt; 0", $F$14:$F$89, "&lt;&gt;C", $G$14:$G$89, {"8W2","5W2"}, $G$14:$G$89, {"8W2";"5W2"}, $K$14:$K$89, "&lt;="&amp;$A160, $L$14:$L$89, "&gt;="&amp;$A161)), SUM(COUNTIFS($J$14:$J$89, E$106, $I$14:$I$89, "&gt; 0", $F$14:$F$89, "&lt;&gt;C", $G$14:$G$89, {"8W2","5W3"}, $G$14:$G$89, {"8W2";"5W3"}, $K$14:$K$89, "&lt;="&amp;$A160, $L$14:$L$89, "&gt;="&amp;$A161))))</f>
        <v>0</v>
      </c>
      <c r="F160" s="54">
        <f xml:space="preserve"> IF(COUNTIFS($J$14:$J$89, F$106, $I$14:$I$89, "&gt; 0", $F$14:$F$89, "&lt;&gt;C", $K$14:$K$89, "&lt;="&amp;$A160, $L$14:$L$89, "&gt;="&amp;$A161) &lt; 2, COUNTIFS($J$14:$J$89, F$106, $I$14:$I$89, "&gt; 0", $F$14:$F$89, "&lt;&gt;C", $K$14:$K$89, "&lt;="&amp;$A160, $L$14:$L$89, "&gt;="&amp;$A161), MAX(SUM(COUNTIFS($J$14:$J$89, F$106, $I$14:$I$89, "&gt; 0", $F$14:$F$89, "&lt;&gt;C", $G$14:$G$89, {"1"}, $G$14:$G$89, {"1"}, $K$14:$K$89, "&lt;="&amp;$A160, $L$14:$L$89, "&gt;="&amp;$A161)), SUM(COUNTIFS($J$14:$J$89, F$106, $I$14:$I$89, "&gt; 0", $F$14:$F$89, "&lt;&gt;C", $G$14:$G$89, {"1","5W1"}, $G$14:$G$89, {"1";"5W1"}, $K$14:$K$89, "&lt;="&amp;$A160, $L$14:$L$89, "&gt;="&amp;$A161)), SUM(COUNTIFS($J$14:$J$89, F$106, $I$14:$I$89, "&gt; 0", $F$14:$F$89, "&lt;&gt;C", $G$14:$G$89, {"1","5W2"}, $G$14:$G$89, {"1";"5W2"}, $K$14:$K$89, "&lt;="&amp;$A160, $L$14:$L$89, "&gt;="&amp;$A161)), SUM(COUNTIFS($J$14:$J$89, F$106, $I$14:$I$89, "&gt; 0", $F$14:$F$89, "&lt;&gt;C", $G$14:$G$89, {"1","5W3"}, $G$14:$G$89, {"1";"5W3"}, $K$14:$K$89, "&lt;="&amp;$A160, $L$14:$L$89, "&gt;="&amp;$A161)), SUM(COUNTIFS($J$14:$J$89, F$106, $I$14:$I$89, "&gt; 0", $F$14:$F$89, "&lt;&gt;C", $G$14:$G$89, {"1","8W1"}, $G$14:$G$89, {"1";"8W1"}, $K$14:$K$89, "&lt;="&amp;$A160, $L$14:$L$89, "&gt;="&amp;$A161)), SUM(COUNTIFS($J$14:$J$89, F$106, $I$14:$I$89, "&gt; 0", $F$14:$F$89, "&lt;&gt;C", $G$14:$G$89, {"1","8W2"}, $G$14:$G$89, {"1";"8W2"}, $K$14:$K$89, "&lt;="&amp;$A160, $L$14:$L$89, "&gt;="&amp;$A161)), SUM(COUNTIFS($J$14:$J$89, F$106, $I$14:$I$89, "&gt; 0", $F$14:$F$89, "&lt;&gt;C", $G$14:$G$89, {"8W1","5W1"}, $G$14:$G$89, {"8W1";"5W1"}, $K$14:$K$89, "&lt;="&amp;$A160, $L$14:$L$89, "&gt;="&amp;$A161)), SUM(COUNTIFS($J$14:$J$89, F$106, $I$14:$I$89, "&gt; 0", $F$14:$F$89, "&lt;&gt;C", $G$14:$G$89, {"8W1","5W2"}, $G$14:$G$89, {"8W1";"5W2"}, $K$14:$K$89, "&lt;="&amp;$A160, $L$14:$L$89, "&gt;="&amp;$A161)), SUM(COUNTIFS($J$14:$J$89, F$106, $I$14:$I$89, "&gt; 0", $F$14:$F$89, "&lt;&gt;C", $G$14:$G$89, {"8W2","5W2"}, $G$14:$G$89, {"8W2";"5W2"}, $K$14:$K$89, "&lt;="&amp;$A160, $L$14:$L$89, "&gt;="&amp;$A161)), SUM(COUNTIFS($J$14:$J$89, F$106, $I$14:$I$89, "&gt; 0", $F$14:$F$89, "&lt;&gt;C", $G$14:$G$89, {"8W2","5W3"}, $G$14:$G$89, {"8W2";"5W3"}, $K$14:$K$89, "&lt;="&amp;$A160, $L$14:$L$89, "&gt;="&amp;$A161))))</f>
        <v>1</v>
      </c>
      <c r="G160" s="54">
        <f xml:space="preserve"> IF(COUNTIFS($J$14:$J$89, G$106, $I$14:$I$89, "&gt; 0", $F$14:$F$89, "&lt;&gt;C", $K$14:$K$89, "&lt;="&amp;$A160, $L$14:$L$89, "&gt;="&amp;$A161) &lt; 2, COUNTIFS($J$14:$J$89, G$106, $I$14:$I$89, "&gt; 0", $F$14:$F$89, "&lt;&gt;C", $K$14:$K$89, "&lt;="&amp;$A160, $L$14:$L$89, "&gt;="&amp;$A161), MAX(SUM(COUNTIFS($J$14:$J$89, G$106, $I$14:$I$89, "&gt; 0", $F$14:$F$89, "&lt;&gt;C", $G$14:$G$89, {"1"}, $G$14:$G$89, {"1"}, $K$14:$K$89, "&lt;="&amp;$A160, $L$14:$L$89, "&gt;="&amp;$A161)), SUM(COUNTIFS($J$14:$J$89, G$106, $I$14:$I$89, "&gt; 0", $F$14:$F$89, "&lt;&gt;C", $G$14:$G$89, {"1","5W1"}, $G$14:$G$89, {"1";"5W1"}, $K$14:$K$89, "&lt;="&amp;$A160, $L$14:$L$89, "&gt;="&amp;$A161)), SUM(COUNTIFS($J$14:$J$89, G$106, $I$14:$I$89, "&gt; 0", $F$14:$F$89, "&lt;&gt;C", $G$14:$G$89, {"1","5W2"}, $G$14:$G$89, {"1";"5W2"}, $K$14:$K$89, "&lt;="&amp;$A160, $L$14:$L$89, "&gt;="&amp;$A161)), SUM(COUNTIFS($J$14:$J$89, G$106, $I$14:$I$89, "&gt; 0", $F$14:$F$89, "&lt;&gt;C", $G$14:$G$89, {"1","5W3"}, $G$14:$G$89, {"1";"5W3"}, $K$14:$K$89, "&lt;="&amp;$A160, $L$14:$L$89, "&gt;="&amp;$A161)), SUM(COUNTIFS($J$14:$J$89, G$106, $I$14:$I$89, "&gt; 0", $F$14:$F$89, "&lt;&gt;C", $G$14:$G$89, {"1","8W1"}, $G$14:$G$89, {"1";"8W1"}, $K$14:$K$89, "&lt;="&amp;$A160, $L$14:$L$89, "&gt;="&amp;$A161)), SUM(COUNTIFS($J$14:$J$89, G$106, $I$14:$I$89, "&gt; 0", $F$14:$F$89, "&lt;&gt;C", $G$14:$G$89, {"1","8W2"}, $G$14:$G$89, {"1";"8W2"}, $K$14:$K$89, "&lt;="&amp;$A160, $L$14:$L$89, "&gt;="&amp;$A161)), SUM(COUNTIFS($J$14:$J$89, G$106, $I$14:$I$89, "&gt; 0", $F$14:$F$89, "&lt;&gt;C", $G$14:$G$89, {"8W1","5W1"}, $G$14:$G$89, {"8W1";"5W1"}, $K$14:$K$89, "&lt;="&amp;$A160, $L$14:$L$89, "&gt;="&amp;$A161)), SUM(COUNTIFS($J$14:$J$89, G$106, $I$14:$I$89, "&gt; 0", $F$14:$F$89, "&lt;&gt;C", $G$14:$G$89, {"8W1","5W2"}, $G$14:$G$89, {"8W1";"5W2"}, $K$14:$K$89, "&lt;="&amp;$A160, $L$14:$L$89, "&gt;="&amp;$A161)), SUM(COUNTIFS($J$14:$J$89, G$106, $I$14:$I$89, "&gt; 0", $F$14:$F$89, "&lt;&gt;C", $G$14:$G$89, {"8W2","5W2"}, $G$14:$G$89, {"8W2";"5W2"}, $K$14:$K$89, "&lt;="&amp;$A160, $L$14:$L$89, "&gt;="&amp;$A161)), SUM(COUNTIFS($J$14:$J$89, G$106, $I$14:$I$89, "&gt; 0", $F$14:$F$89, "&lt;&gt;C", $G$14:$G$89, {"8W2","5W3"}, $G$14:$G$89, {"8W2";"5W3"}, $K$14:$K$89, "&lt;="&amp;$A160, $L$14:$L$89, "&gt;="&amp;$A161))))</f>
        <v>0</v>
      </c>
      <c r="H160" s="54">
        <f xml:space="preserve"> IF(COUNTIFS($J$14:$J$89, H$106, $I$14:$I$89, "&gt; 0", $F$14:$F$89, "&lt;&gt;C", $K$14:$K$89, "&lt;="&amp;$A160, $L$14:$L$89, "&gt;="&amp;$A161) &lt; 2, COUNTIFS($J$14:$J$89, H$106, $I$14:$I$89, "&gt; 0", $F$14:$F$89, "&lt;&gt;C", $K$14:$K$89, "&lt;="&amp;$A160, $L$14:$L$89, "&gt;="&amp;$A161), MAX(SUM(COUNTIFS($J$14:$J$89, H$106, $I$14:$I$89, "&gt; 0", $F$14:$F$89, "&lt;&gt;C", $G$14:$G$89, {"1"}, $G$14:$G$89, {"1"}, $K$14:$K$89, "&lt;="&amp;$A160, $L$14:$L$89, "&gt;="&amp;$A161)), SUM(COUNTIFS($J$14:$J$89, H$106, $I$14:$I$89, "&gt; 0", $F$14:$F$89, "&lt;&gt;C", $G$14:$G$89, {"1","5W1"}, $G$14:$G$89, {"1";"5W1"}, $K$14:$K$89, "&lt;="&amp;$A160, $L$14:$L$89, "&gt;="&amp;$A161)), SUM(COUNTIFS($J$14:$J$89, H$106, $I$14:$I$89, "&gt; 0", $F$14:$F$89, "&lt;&gt;C", $G$14:$G$89, {"1","5W2"}, $G$14:$G$89, {"1";"5W2"}, $K$14:$K$89, "&lt;="&amp;$A160, $L$14:$L$89, "&gt;="&amp;$A161)), SUM(COUNTIFS($J$14:$J$89, H$106, $I$14:$I$89, "&gt; 0", $F$14:$F$89, "&lt;&gt;C", $G$14:$G$89, {"1","5W3"}, $G$14:$G$89, {"1";"5W3"}, $K$14:$K$89, "&lt;="&amp;$A160, $L$14:$L$89, "&gt;="&amp;$A161)), SUM(COUNTIFS($J$14:$J$89, H$106, $I$14:$I$89, "&gt; 0", $F$14:$F$89, "&lt;&gt;C", $G$14:$G$89, {"1","8W1"}, $G$14:$G$89, {"1";"8W1"}, $K$14:$K$89, "&lt;="&amp;$A160, $L$14:$L$89, "&gt;="&amp;$A161)), SUM(COUNTIFS($J$14:$J$89, H$106, $I$14:$I$89, "&gt; 0", $F$14:$F$89, "&lt;&gt;C", $G$14:$G$89, {"1","8W2"}, $G$14:$G$89, {"1";"8W2"}, $K$14:$K$89, "&lt;="&amp;$A160, $L$14:$L$89, "&gt;="&amp;$A161)), SUM(COUNTIFS($J$14:$J$89, H$106, $I$14:$I$89, "&gt; 0", $F$14:$F$89, "&lt;&gt;C", $G$14:$G$89, {"8W1","5W1"}, $G$14:$G$89, {"8W1";"5W1"}, $K$14:$K$89, "&lt;="&amp;$A160, $L$14:$L$89, "&gt;="&amp;$A161)), SUM(COUNTIFS($J$14:$J$89, H$106, $I$14:$I$89, "&gt; 0", $F$14:$F$89, "&lt;&gt;C", $G$14:$G$89, {"8W1","5W2"}, $G$14:$G$89, {"8W1";"5W2"}, $K$14:$K$89, "&lt;="&amp;$A160, $L$14:$L$89, "&gt;="&amp;$A161)), SUM(COUNTIFS($J$14:$J$89, H$106, $I$14:$I$89, "&gt; 0", $F$14:$F$89, "&lt;&gt;C", $G$14:$G$89, {"8W2","5W2"}, $G$14:$G$89, {"8W2";"5W2"}, $K$14:$K$89, "&lt;="&amp;$A160, $L$14:$L$89, "&gt;="&amp;$A161)), SUM(COUNTIFS($J$14:$J$89, H$106, $I$14:$I$89, "&gt; 0", $F$14:$F$89, "&lt;&gt;C", $G$14:$G$89, {"8W2","5W3"}, $G$14:$G$89, {"8W2";"5W3"}, $K$14:$K$89, "&lt;="&amp;$A160, $L$14:$L$89, "&gt;="&amp;$A161))))</f>
        <v>0</v>
      </c>
      <c r="P160"/>
    </row>
    <row r="161" spans="1:27" ht="15" x14ac:dyDescent="0.25">
      <c r="A161" s="152">
        <f t="shared" si="9"/>
        <v>0.874999999999999</v>
      </c>
      <c r="B161" s="202" t="str">
        <f t="shared" si="4"/>
        <v>9:00 PM-9:15 PM</v>
      </c>
      <c r="C161" s="54">
        <f xml:space="preserve"> IF(COUNTIFS($J$14:$J$89, C$106, $I$14:$I$89, "&gt; 0", $F$14:$F$89, "&lt;&gt;C", $K$14:$K$89, "&lt;="&amp;$A161, $L$14:$L$89, "&gt;="&amp;$A162) &lt; 2, COUNTIFS($J$14:$J$89, C$106, $I$14:$I$89, "&gt; 0", $F$14:$F$89, "&lt;&gt;C", $K$14:$K$89, "&lt;="&amp;$A161, $L$14:$L$89, "&gt;="&amp;$A162), MAX(SUM(COUNTIFS($J$14:$J$89, C$106, $I$14:$I$89, "&gt; 0", $F$14:$F$89, "&lt;&gt;C", $G$14:$G$89, {"1"}, $G$14:$G$89, {"1"}, $K$14:$K$89, "&lt;="&amp;$A161, $L$14:$L$89, "&gt;="&amp;$A162)), SUM(COUNTIFS($J$14:$J$89, C$106, $I$14:$I$89, "&gt; 0", $F$14:$F$89, "&lt;&gt;C", $G$14:$G$89, {"1","5W1"}, $G$14:$G$89, {"1";"5W1"}, $K$14:$K$89, "&lt;="&amp;$A161, $L$14:$L$89, "&gt;="&amp;$A162)), SUM(COUNTIFS($J$14:$J$89, C$106, $I$14:$I$89, "&gt; 0", $F$14:$F$89, "&lt;&gt;C", $G$14:$G$89, {"1","5W2"}, $G$14:$G$89, {"1";"5W2"}, $K$14:$K$89, "&lt;="&amp;$A161, $L$14:$L$89, "&gt;="&amp;$A162)), SUM(COUNTIFS($J$14:$J$89, C$106, $I$14:$I$89, "&gt; 0", $F$14:$F$89, "&lt;&gt;C", $G$14:$G$89, {"1","5W3"}, $G$14:$G$89, {"1";"5W3"}, $K$14:$K$89, "&lt;="&amp;$A161, $L$14:$L$89, "&gt;="&amp;$A162)), SUM(COUNTIFS($J$14:$J$89, C$106, $I$14:$I$89, "&gt; 0", $F$14:$F$89, "&lt;&gt;C", $G$14:$G$89, {"1","8W1"}, $G$14:$G$89, {"1";"8W1"}, $K$14:$K$89, "&lt;="&amp;$A161, $L$14:$L$89, "&gt;="&amp;$A162)), SUM(COUNTIFS($J$14:$J$89, C$106, $I$14:$I$89, "&gt; 0", $F$14:$F$89, "&lt;&gt;C", $G$14:$G$89, {"1","8W2"}, $G$14:$G$89, {"1";"8W2"}, $K$14:$K$89, "&lt;="&amp;$A161, $L$14:$L$89, "&gt;="&amp;$A162)), SUM(COUNTIFS($J$14:$J$89, C$106, $I$14:$I$89, "&gt; 0", $F$14:$F$89, "&lt;&gt;C", $G$14:$G$89, {"8W1","5W1"}, $G$14:$G$89, {"8W1";"5W1"}, $K$14:$K$89, "&lt;="&amp;$A161, $L$14:$L$89, "&gt;="&amp;$A162)), SUM(COUNTIFS($J$14:$J$89, C$106, $I$14:$I$89, "&gt; 0", $F$14:$F$89, "&lt;&gt;C", $G$14:$G$89, {"8W1","5W2"}, $G$14:$G$89, {"8W1";"5W2"}, $K$14:$K$89, "&lt;="&amp;$A161, $L$14:$L$89, "&gt;="&amp;$A162)), SUM(COUNTIFS($J$14:$J$89, C$106, $I$14:$I$89, "&gt; 0", $F$14:$F$89, "&lt;&gt;C", $G$14:$G$89, {"8W2","5W2"}, $G$14:$G$89, {"8W2";"5W2"}, $K$14:$K$89, "&lt;="&amp;$A161, $L$14:$L$89, "&gt;="&amp;$A162)), SUM(COUNTIFS($J$14:$J$89, C$106, $I$14:$I$89, "&gt; 0", $F$14:$F$89, "&lt;&gt;C", $G$14:$G$89, {"8W2","5W3"}, $G$14:$G$89, {"8W2";"5W3"}, $K$14:$K$89, "&lt;="&amp;$A161, $L$14:$L$89, "&gt;="&amp;$A162))))</f>
        <v>0</v>
      </c>
      <c r="D161" s="54">
        <f xml:space="preserve"> IF(COUNTIFS($J$14:$J$89, D$106, $I$14:$I$89, "&gt; 0", $F$14:$F$89, "&lt;&gt;C", $K$14:$K$89, "&lt;="&amp;$A161, $L$14:$L$89, "&gt;="&amp;$A162) &lt; 2, COUNTIFS($J$14:$J$89, D$106, $I$14:$I$89, "&gt; 0", $F$14:$F$89, "&lt;&gt;C", $K$14:$K$89, "&lt;="&amp;$A161, $L$14:$L$89, "&gt;="&amp;$A162), MAX(SUM(COUNTIFS($J$14:$J$89, D$106, $I$14:$I$89, "&gt; 0", $F$14:$F$89, "&lt;&gt;C", $G$14:$G$89, {"1"}, $G$14:$G$89, {"1"}, $K$14:$K$89, "&lt;="&amp;$A161, $L$14:$L$89, "&gt;="&amp;$A162)), SUM(COUNTIFS($J$14:$J$89, D$106, $I$14:$I$89, "&gt; 0", $F$14:$F$89, "&lt;&gt;C", $G$14:$G$89, {"1","5W1"}, $G$14:$G$89, {"1";"5W1"}, $K$14:$K$89, "&lt;="&amp;$A161, $L$14:$L$89, "&gt;="&amp;$A162)), SUM(COUNTIFS($J$14:$J$89, D$106, $I$14:$I$89, "&gt; 0", $F$14:$F$89, "&lt;&gt;C", $G$14:$G$89, {"1","5W2"}, $G$14:$G$89, {"1";"5W2"}, $K$14:$K$89, "&lt;="&amp;$A161, $L$14:$L$89, "&gt;="&amp;$A162)), SUM(COUNTIFS($J$14:$J$89, D$106, $I$14:$I$89, "&gt; 0", $F$14:$F$89, "&lt;&gt;C", $G$14:$G$89, {"1","5W3"}, $G$14:$G$89, {"1";"5W3"}, $K$14:$K$89, "&lt;="&amp;$A161, $L$14:$L$89, "&gt;="&amp;$A162)), SUM(COUNTIFS($J$14:$J$89, D$106, $I$14:$I$89, "&gt; 0", $F$14:$F$89, "&lt;&gt;C", $G$14:$G$89, {"1","8W1"}, $G$14:$G$89, {"1";"8W1"}, $K$14:$K$89, "&lt;="&amp;$A161, $L$14:$L$89, "&gt;="&amp;$A162)), SUM(COUNTIFS($J$14:$J$89, D$106, $I$14:$I$89, "&gt; 0", $F$14:$F$89, "&lt;&gt;C", $G$14:$G$89, {"1","8W2"}, $G$14:$G$89, {"1";"8W2"}, $K$14:$K$89, "&lt;="&amp;$A161, $L$14:$L$89, "&gt;="&amp;$A162)), SUM(COUNTIFS($J$14:$J$89, D$106, $I$14:$I$89, "&gt; 0", $F$14:$F$89, "&lt;&gt;C", $G$14:$G$89, {"8W1","5W1"}, $G$14:$G$89, {"8W1";"5W1"}, $K$14:$K$89, "&lt;="&amp;$A161, $L$14:$L$89, "&gt;="&amp;$A162)), SUM(COUNTIFS($J$14:$J$89, D$106, $I$14:$I$89, "&gt; 0", $F$14:$F$89, "&lt;&gt;C", $G$14:$G$89, {"8W1","5W2"}, $G$14:$G$89, {"8W1";"5W2"}, $K$14:$K$89, "&lt;="&amp;$A161, $L$14:$L$89, "&gt;="&amp;$A162)), SUM(COUNTIFS($J$14:$J$89, D$106, $I$14:$I$89, "&gt; 0", $F$14:$F$89, "&lt;&gt;C", $G$14:$G$89, {"8W2","5W2"}, $G$14:$G$89, {"8W2";"5W2"}, $K$14:$K$89, "&lt;="&amp;$A161, $L$14:$L$89, "&gt;="&amp;$A162)), SUM(COUNTIFS($J$14:$J$89, D$106, $I$14:$I$89, "&gt; 0", $F$14:$F$89, "&lt;&gt;C", $G$14:$G$89, {"8W2","5W3"}, $G$14:$G$89, {"8W2";"5W3"}, $K$14:$K$89, "&lt;="&amp;$A161, $L$14:$L$89, "&gt;="&amp;$A162))))</f>
        <v>1</v>
      </c>
      <c r="E161" s="54">
        <f xml:space="preserve"> IF(COUNTIFS($J$14:$J$89, E$106, $I$14:$I$89, "&gt; 0", $F$14:$F$89, "&lt;&gt;C", $K$14:$K$89, "&lt;="&amp;$A161, $L$14:$L$89, "&gt;="&amp;$A162) &lt; 2, COUNTIFS($J$14:$J$89, E$106, $I$14:$I$89, "&gt; 0", $F$14:$F$89, "&lt;&gt;C", $K$14:$K$89, "&lt;="&amp;$A161, $L$14:$L$89, "&gt;="&amp;$A162), MAX(SUM(COUNTIFS($J$14:$J$89, E$106, $I$14:$I$89, "&gt; 0", $F$14:$F$89, "&lt;&gt;C", $G$14:$G$89, {"1"}, $G$14:$G$89, {"1"}, $K$14:$K$89, "&lt;="&amp;$A161, $L$14:$L$89, "&gt;="&amp;$A162)), SUM(COUNTIFS($J$14:$J$89, E$106, $I$14:$I$89, "&gt; 0", $F$14:$F$89, "&lt;&gt;C", $G$14:$G$89, {"1","5W1"}, $G$14:$G$89, {"1";"5W1"}, $K$14:$K$89, "&lt;="&amp;$A161, $L$14:$L$89, "&gt;="&amp;$A162)), SUM(COUNTIFS($J$14:$J$89, E$106, $I$14:$I$89, "&gt; 0", $F$14:$F$89, "&lt;&gt;C", $G$14:$G$89, {"1","5W2"}, $G$14:$G$89, {"1";"5W2"}, $K$14:$K$89, "&lt;="&amp;$A161, $L$14:$L$89, "&gt;="&amp;$A162)), SUM(COUNTIFS($J$14:$J$89, E$106, $I$14:$I$89, "&gt; 0", $F$14:$F$89, "&lt;&gt;C", $G$14:$G$89, {"1","5W3"}, $G$14:$G$89, {"1";"5W3"}, $K$14:$K$89, "&lt;="&amp;$A161, $L$14:$L$89, "&gt;="&amp;$A162)), SUM(COUNTIFS($J$14:$J$89, E$106, $I$14:$I$89, "&gt; 0", $F$14:$F$89, "&lt;&gt;C", $G$14:$G$89, {"1","8W1"}, $G$14:$G$89, {"1";"8W1"}, $K$14:$K$89, "&lt;="&amp;$A161, $L$14:$L$89, "&gt;="&amp;$A162)), SUM(COUNTIFS($J$14:$J$89, E$106, $I$14:$I$89, "&gt; 0", $F$14:$F$89, "&lt;&gt;C", $G$14:$G$89, {"1","8W2"}, $G$14:$G$89, {"1";"8W2"}, $K$14:$K$89, "&lt;="&amp;$A161, $L$14:$L$89, "&gt;="&amp;$A162)), SUM(COUNTIFS($J$14:$J$89, E$106, $I$14:$I$89, "&gt; 0", $F$14:$F$89, "&lt;&gt;C", $G$14:$G$89, {"8W1","5W1"}, $G$14:$G$89, {"8W1";"5W1"}, $K$14:$K$89, "&lt;="&amp;$A161, $L$14:$L$89, "&gt;="&amp;$A162)), SUM(COUNTIFS($J$14:$J$89, E$106, $I$14:$I$89, "&gt; 0", $F$14:$F$89, "&lt;&gt;C", $G$14:$G$89, {"8W1","5W2"}, $G$14:$G$89, {"8W1";"5W2"}, $K$14:$K$89, "&lt;="&amp;$A161, $L$14:$L$89, "&gt;="&amp;$A162)), SUM(COUNTIFS($J$14:$J$89, E$106, $I$14:$I$89, "&gt; 0", $F$14:$F$89, "&lt;&gt;C", $G$14:$G$89, {"8W2","5W2"}, $G$14:$G$89, {"8W2";"5W2"}, $K$14:$K$89, "&lt;="&amp;$A161, $L$14:$L$89, "&gt;="&amp;$A162)), SUM(COUNTIFS($J$14:$J$89, E$106, $I$14:$I$89, "&gt; 0", $F$14:$F$89, "&lt;&gt;C", $G$14:$G$89, {"8W2","5W3"}, $G$14:$G$89, {"8W2";"5W3"}, $K$14:$K$89, "&lt;="&amp;$A161, $L$14:$L$89, "&gt;="&amp;$A162))))</f>
        <v>0</v>
      </c>
      <c r="F161" s="54">
        <f xml:space="preserve"> IF(COUNTIFS($J$14:$J$89, F$106, $I$14:$I$89, "&gt; 0", $F$14:$F$89, "&lt;&gt;C", $K$14:$K$89, "&lt;="&amp;$A161, $L$14:$L$89, "&gt;="&amp;$A162) &lt; 2, COUNTIFS($J$14:$J$89, F$106, $I$14:$I$89, "&gt; 0", $F$14:$F$89, "&lt;&gt;C", $K$14:$K$89, "&lt;="&amp;$A161, $L$14:$L$89, "&gt;="&amp;$A162), MAX(SUM(COUNTIFS($J$14:$J$89, F$106, $I$14:$I$89, "&gt; 0", $F$14:$F$89, "&lt;&gt;C", $G$14:$G$89, {"1"}, $G$14:$G$89, {"1"}, $K$14:$K$89, "&lt;="&amp;$A161, $L$14:$L$89, "&gt;="&amp;$A162)), SUM(COUNTIFS($J$14:$J$89, F$106, $I$14:$I$89, "&gt; 0", $F$14:$F$89, "&lt;&gt;C", $G$14:$G$89, {"1","5W1"}, $G$14:$G$89, {"1";"5W1"}, $K$14:$K$89, "&lt;="&amp;$A161, $L$14:$L$89, "&gt;="&amp;$A162)), SUM(COUNTIFS($J$14:$J$89, F$106, $I$14:$I$89, "&gt; 0", $F$14:$F$89, "&lt;&gt;C", $G$14:$G$89, {"1","5W2"}, $G$14:$G$89, {"1";"5W2"}, $K$14:$K$89, "&lt;="&amp;$A161, $L$14:$L$89, "&gt;="&amp;$A162)), SUM(COUNTIFS($J$14:$J$89, F$106, $I$14:$I$89, "&gt; 0", $F$14:$F$89, "&lt;&gt;C", $G$14:$G$89, {"1","5W3"}, $G$14:$G$89, {"1";"5W3"}, $K$14:$K$89, "&lt;="&amp;$A161, $L$14:$L$89, "&gt;="&amp;$A162)), SUM(COUNTIFS($J$14:$J$89, F$106, $I$14:$I$89, "&gt; 0", $F$14:$F$89, "&lt;&gt;C", $G$14:$G$89, {"1","8W1"}, $G$14:$G$89, {"1";"8W1"}, $K$14:$K$89, "&lt;="&amp;$A161, $L$14:$L$89, "&gt;="&amp;$A162)), SUM(COUNTIFS($J$14:$J$89, F$106, $I$14:$I$89, "&gt; 0", $F$14:$F$89, "&lt;&gt;C", $G$14:$G$89, {"1","8W2"}, $G$14:$G$89, {"1";"8W2"}, $K$14:$K$89, "&lt;="&amp;$A161, $L$14:$L$89, "&gt;="&amp;$A162)), SUM(COUNTIFS($J$14:$J$89, F$106, $I$14:$I$89, "&gt; 0", $F$14:$F$89, "&lt;&gt;C", $G$14:$G$89, {"8W1","5W1"}, $G$14:$G$89, {"8W1";"5W1"}, $K$14:$K$89, "&lt;="&amp;$A161, $L$14:$L$89, "&gt;="&amp;$A162)), SUM(COUNTIFS($J$14:$J$89, F$106, $I$14:$I$89, "&gt; 0", $F$14:$F$89, "&lt;&gt;C", $G$14:$G$89, {"8W1","5W2"}, $G$14:$G$89, {"8W1";"5W2"}, $K$14:$K$89, "&lt;="&amp;$A161, $L$14:$L$89, "&gt;="&amp;$A162)), SUM(COUNTIFS($J$14:$J$89, F$106, $I$14:$I$89, "&gt; 0", $F$14:$F$89, "&lt;&gt;C", $G$14:$G$89, {"8W2","5W2"}, $G$14:$G$89, {"8W2";"5W2"}, $K$14:$K$89, "&lt;="&amp;$A161, $L$14:$L$89, "&gt;="&amp;$A162)), SUM(COUNTIFS($J$14:$J$89, F$106, $I$14:$I$89, "&gt; 0", $F$14:$F$89, "&lt;&gt;C", $G$14:$G$89, {"8W2","5W3"}, $G$14:$G$89, {"8W2";"5W3"}, $K$14:$K$89, "&lt;="&amp;$A161, $L$14:$L$89, "&gt;="&amp;$A162))))</f>
        <v>1</v>
      </c>
      <c r="G161" s="54">
        <f xml:space="preserve"> IF(COUNTIFS($J$14:$J$89, G$106, $I$14:$I$89, "&gt; 0", $F$14:$F$89, "&lt;&gt;C", $K$14:$K$89, "&lt;="&amp;$A161, $L$14:$L$89, "&gt;="&amp;$A162) &lt; 2, COUNTIFS($J$14:$J$89, G$106, $I$14:$I$89, "&gt; 0", $F$14:$F$89, "&lt;&gt;C", $K$14:$K$89, "&lt;="&amp;$A161, $L$14:$L$89, "&gt;="&amp;$A162), MAX(SUM(COUNTIFS($J$14:$J$89, G$106, $I$14:$I$89, "&gt; 0", $F$14:$F$89, "&lt;&gt;C", $G$14:$G$89, {"1"}, $G$14:$G$89, {"1"}, $K$14:$K$89, "&lt;="&amp;$A161, $L$14:$L$89, "&gt;="&amp;$A162)), SUM(COUNTIFS($J$14:$J$89, G$106, $I$14:$I$89, "&gt; 0", $F$14:$F$89, "&lt;&gt;C", $G$14:$G$89, {"1","5W1"}, $G$14:$G$89, {"1";"5W1"}, $K$14:$K$89, "&lt;="&amp;$A161, $L$14:$L$89, "&gt;="&amp;$A162)), SUM(COUNTIFS($J$14:$J$89, G$106, $I$14:$I$89, "&gt; 0", $F$14:$F$89, "&lt;&gt;C", $G$14:$G$89, {"1","5W2"}, $G$14:$G$89, {"1";"5W2"}, $K$14:$K$89, "&lt;="&amp;$A161, $L$14:$L$89, "&gt;="&amp;$A162)), SUM(COUNTIFS($J$14:$J$89, G$106, $I$14:$I$89, "&gt; 0", $F$14:$F$89, "&lt;&gt;C", $G$14:$G$89, {"1","5W3"}, $G$14:$G$89, {"1";"5W3"}, $K$14:$K$89, "&lt;="&amp;$A161, $L$14:$L$89, "&gt;="&amp;$A162)), SUM(COUNTIFS($J$14:$J$89, G$106, $I$14:$I$89, "&gt; 0", $F$14:$F$89, "&lt;&gt;C", $G$14:$G$89, {"1","8W1"}, $G$14:$G$89, {"1";"8W1"}, $K$14:$K$89, "&lt;="&amp;$A161, $L$14:$L$89, "&gt;="&amp;$A162)), SUM(COUNTIFS($J$14:$J$89, G$106, $I$14:$I$89, "&gt; 0", $F$14:$F$89, "&lt;&gt;C", $G$14:$G$89, {"1","8W2"}, $G$14:$G$89, {"1";"8W2"}, $K$14:$K$89, "&lt;="&amp;$A161, $L$14:$L$89, "&gt;="&amp;$A162)), SUM(COUNTIFS($J$14:$J$89, G$106, $I$14:$I$89, "&gt; 0", $F$14:$F$89, "&lt;&gt;C", $G$14:$G$89, {"8W1","5W1"}, $G$14:$G$89, {"8W1";"5W1"}, $K$14:$K$89, "&lt;="&amp;$A161, $L$14:$L$89, "&gt;="&amp;$A162)), SUM(COUNTIFS($J$14:$J$89, G$106, $I$14:$I$89, "&gt; 0", $F$14:$F$89, "&lt;&gt;C", $G$14:$G$89, {"8W1","5W2"}, $G$14:$G$89, {"8W1";"5W2"}, $K$14:$K$89, "&lt;="&amp;$A161, $L$14:$L$89, "&gt;="&amp;$A162)), SUM(COUNTIFS($J$14:$J$89, G$106, $I$14:$I$89, "&gt; 0", $F$14:$F$89, "&lt;&gt;C", $G$14:$G$89, {"8W2","5W2"}, $G$14:$G$89, {"8W2";"5W2"}, $K$14:$K$89, "&lt;="&amp;$A161, $L$14:$L$89, "&gt;="&amp;$A162)), SUM(COUNTIFS($J$14:$J$89, G$106, $I$14:$I$89, "&gt; 0", $F$14:$F$89, "&lt;&gt;C", $G$14:$G$89, {"8W2","5W3"}, $G$14:$G$89, {"8W2";"5W3"}, $K$14:$K$89, "&lt;="&amp;$A161, $L$14:$L$89, "&gt;="&amp;$A162))))</f>
        <v>0</v>
      </c>
      <c r="H161" s="54">
        <f xml:space="preserve"> IF(COUNTIFS($J$14:$J$89, H$106, $I$14:$I$89, "&gt; 0", $F$14:$F$89, "&lt;&gt;C", $K$14:$K$89, "&lt;="&amp;$A161, $L$14:$L$89, "&gt;="&amp;$A162) &lt; 2, COUNTIFS($J$14:$J$89, H$106, $I$14:$I$89, "&gt; 0", $F$14:$F$89, "&lt;&gt;C", $K$14:$K$89, "&lt;="&amp;$A161, $L$14:$L$89, "&gt;="&amp;$A162), MAX(SUM(COUNTIFS($J$14:$J$89, H$106, $I$14:$I$89, "&gt; 0", $F$14:$F$89, "&lt;&gt;C", $G$14:$G$89, {"1"}, $G$14:$G$89, {"1"}, $K$14:$K$89, "&lt;="&amp;$A161, $L$14:$L$89, "&gt;="&amp;$A162)), SUM(COUNTIFS($J$14:$J$89, H$106, $I$14:$I$89, "&gt; 0", $F$14:$F$89, "&lt;&gt;C", $G$14:$G$89, {"1","5W1"}, $G$14:$G$89, {"1";"5W1"}, $K$14:$K$89, "&lt;="&amp;$A161, $L$14:$L$89, "&gt;="&amp;$A162)), SUM(COUNTIFS($J$14:$J$89, H$106, $I$14:$I$89, "&gt; 0", $F$14:$F$89, "&lt;&gt;C", $G$14:$G$89, {"1","5W2"}, $G$14:$G$89, {"1";"5W2"}, $K$14:$K$89, "&lt;="&amp;$A161, $L$14:$L$89, "&gt;="&amp;$A162)), SUM(COUNTIFS($J$14:$J$89, H$106, $I$14:$I$89, "&gt; 0", $F$14:$F$89, "&lt;&gt;C", $G$14:$G$89, {"1","5W3"}, $G$14:$G$89, {"1";"5W3"}, $K$14:$K$89, "&lt;="&amp;$A161, $L$14:$L$89, "&gt;="&amp;$A162)), SUM(COUNTIFS($J$14:$J$89, H$106, $I$14:$I$89, "&gt; 0", $F$14:$F$89, "&lt;&gt;C", $G$14:$G$89, {"1","8W1"}, $G$14:$G$89, {"1";"8W1"}, $K$14:$K$89, "&lt;="&amp;$A161, $L$14:$L$89, "&gt;="&amp;$A162)), SUM(COUNTIFS($J$14:$J$89, H$106, $I$14:$I$89, "&gt; 0", $F$14:$F$89, "&lt;&gt;C", $G$14:$G$89, {"1","8W2"}, $G$14:$G$89, {"1";"8W2"}, $K$14:$K$89, "&lt;="&amp;$A161, $L$14:$L$89, "&gt;="&amp;$A162)), SUM(COUNTIFS($J$14:$J$89, H$106, $I$14:$I$89, "&gt; 0", $F$14:$F$89, "&lt;&gt;C", $G$14:$G$89, {"8W1","5W1"}, $G$14:$G$89, {"8W1";"5W1"}, $K$14:$K$89, "&lt;="&amp;$A161, $L$14:$L$89, "&gt;="&amp;$A162)), SUM(COUNTIFS($J$14:$J$89, H$106, $I$14:$I$89, "&gt; 0", $F$14:$F$89, "&lt;&gt;C", $G$14:$G$89, {"8W1","5W2"}, $G$14:$G$89, {"8W1";"5W2"}, $K$14:$K$89, "&lt;="&amp;$A161, $L$14:$L$89, "&gt;="&amp;$A162)), SUM(COUNTIFS($J$14:$J$89, H$106, $I$14:$I$89, "&gt; 0", $F$14:$F$89, "&lt;&gt;C", $G$14:$G$89, {"8W2","5W2"}, $G$14:$G$89, {"8W2";"5W2"}, $K$14:$K$89, "&lt;="&amp;$A161, $L$14:$L$89, "&gt;="&amp;$A162)), SUM(COUNTIFS($J$14:$J$89, H$106, $I$14:$I$89, "&gt; 0", $F$14:$F$89, "&lt;&gt;C", $G$14:$G$89, {"8W2","5W3"}, $G$14:$G$89, {"8W2";"5W3"}, $K$14:$K$89, "&lt;="&amp;$A161, $L$14:$L$89, "&gt;="&amp;$A162))))</f>
        <v>0</v>
      </c>
      <c r="P161"/>
    </row>
    <row r="162" spans="1:27" ht="15" x14ac:dyDescent="0.25">
      <c r="A162" s="152">
        <f t="shared" si="9"/>
        <v>0.88541666666666563</v>
      </c>
      <c r="B162" s="202" t="str">
        <f t="shared" si="4"/>
        <v>9:15 PM-9:30 PM</v>
      </c>
      <c r="C162" s="54">
        <f xml:space="preserve"> IF(COUNTIFS($J$14:$J$89, C$106, $I$14:$I$89, "&gt; 0", $F$14:$F$89, "&lt;&gt;C", $K$14:$K$89, "&lt;="&amp;$A162, $L$14:$L$89, "&gt;="&amp;$A163) &lt; 2, COUNTIFS($J$14:$J$89, C$106, $I$14:$I$89, "&gt; 0", $F$14:$F$89, "&lt;&gt;C", $K$14:$K$89, "&lt;="&amp;$A162, $L$14:$L$89, "&gt;="&amp;$A163), MAX(SUM(COUNTIFS($J$14:$J$89, C$106, $I$14:$I$89, "&gt; 0", $F$14:$F$89, "&lt;&gt;C", $G$14:$G$89, {"1"}, $G$14:$G$89, {"1"}, $K$14:$K$89, "&lt;="&amp;$A162, $L$14:$L$89, "&gt;="&amp;$A163)), SUM(COUNTIFS($J$14:$J$89, C$106, $I$14:$I$89, "&gt; 0", $F$14:$F$89, "&lt;&gt;C", $G$14:$G$89, {"1","5W1"}, $G$14:$G$89, {"1";"5W1"}, $K$14:$K$89, "&lt;="&amp;$A162, $L$14:$L$89, "&gt;="&amp;$A163)), SUM(COUNTIFS($J$14:$J$89, C$106, $I$14:$I$89, "&gt; 0", $F$14:$F$89, "&lt;&gt;C", $G$14:$G$89, {"1","5W2"}, $G$14:$G$89, {"1";"5W2"}, $K$14:$K$89, "&lt;="&amp;$A162, $L$14:$L$89, "&gt;="&amp;$A163)), SUM(COUNTIFS($J$14:$J$89, C$106, $I$14:$I$89, "&gt; 0", $F$14:$F$89, "&lt;&gt;C", $G$14:$G$89, {"1","5W3"}, $G$14:$G$89, {"1";"5W3"}, $K$14:$K$89, "&lt;="&amp;$A162, $L$14:$L$89, "&gt;="&amp;$A163)), SUM(COUNTIFS($J$14:$J$89, C$106, $I$14:$I$89, "&gt; 0", $F$14:$F$89, "&lt;&gt;C", $G$14:$G$89, {"1","8W1"}, $G$14:$G$89, {"1";"8W1"}, $K$14:$K$89, "&lt;="&amp;$A162, $L$14:$L$89, "&gt;="&amp;$A163)), SUM(COUNTIFS($J$14:$J$89, C$106, $I$14:$I$89, "&gt; 0", $F$14:$F$89, "&lt;&gt;C", $G$14:$G$89, {"1","8W2"}, $G$14:$G$89, {"1";"8W2"}, $K$14:$K$89, "&lt;="&amp;$A162, $L$14:$L$89, "&gt;="&amp;$A163)), SUM(COUNTIFS($J$14:$J$89, C$106, $I$14:$I$89, "&gt; 0", $F$14:$F$89, "&lt;&gt;C", $G$14:$G$89, {"8W1","5W1"}, $G$14:$G$89, {"8W1";"5W1"}, $K$14:$K$89, "&lt;="&amp;$A162, $L$14:$L$89, "&gt;="&amp;$A163)), SUM(COUNTIFS($J$14:$J$89, C$106, $I$14:$I$89, "&gt; 0", $F$14:$F$89, "&lt;&gt;C", $G$14:$G$89, {"8W1","5W2"}, $G$14:$G$89, {"8W1";"5W2"}, $K$14:$K$89, "&lt;="&amp;$A162, $L$14:$L$89, "&gt;="&amp;$A163)), SUM(COUNTIFS($J$14:$J$89, C$106, $I$14:$I$89, "&gt; 0", $F$14:$F$89, "&lt;&gt;C", $G$14:$G$89, {"8W2","5W2"}, $G$14:$G$89, {"8W2";"5W2"}, $K$14:$K$89, "&lt;="&amp;$A162, $L$14:$L$89, "&gt;="&amp;$A163)), SUM(COUNTIFS($J$14:$J$89, C$106, $I$14:$I$89, "&gt; 0", $F$14:$F$89, "&lt;&gt;C", $G$14:$G$89, {"8W2","5W3"}, $G$14:$G$89, {"8W2";"5W3"}, $K$14:$K$89, "&lt;="&amp;$A162, $L$14:$L$89, "&gt;="&amp;$A163))))</f>
        <v>0</v>
      </c>
      <c r="D162" s="54">
        <f xml:space="preserve"> IF(COUNTIFS($J$14:$J$89, D$106, $I$14:$I$89, "&gt; 0", $F$14:$F$89, "&lt;&gt;C", $K$14:$K$89, "&lt;="&amp;$A162, $L$14:$L$89, "&gt;="&amp;$A163) &lt; 2, COUNTIFS($J$14:$J$89, D$106, $I$14:$I$89, "&gt; 0", $F$14:$F$89, "&lt;&gt;C", $K$14:$K$89, "&lt;="&amp;$A162, $L$14:$L$89, "&gt;="&amp;$A163), MAX(SUM(COUNTIFS($J$14:$J$89, D$106, $I$14:$I$89, "&gt; 0", $F$14:$F$89, "&lt;&gt;C", $G$14:$G$89, {"1"}, $G$14:$G$89, {"1"}, $K$14:$K$89, "&lt;="&amp;$A162, $L$14:$L$89, "&gt;="&amp;$A163)), SUM(COUNTIFS($J$14:$J$89, D$106, $I$14:$I$89, "&gt; 0", $F$14:$F$89, "&lt;&gt;C", $G$14:$G$89, {"1","5W1"}, $G$14:$G$89, {"1";"5W1"}, $K$14:$K$89, "&lt;="&amp;$A162, $L$14:$L$89, "&gt;="&amp;$A163)), SUM(COUNTIFS($J$14:$J$89, D$106, $I$14:$I$89, "&gt; 0", $F$14:$F$89, "&lt;&gt;C", $G$14:$G$89, {"1","5W2"}, $G$14:$G$89, {"1";"5W2"}, $K$14:$K$89, "&lt;="&amp;$A162, $L$14:$L$89, "&gt;="&amp;$A163)), SUM(COUNTIFS($J$14:$J$89, D$106, $I$14:$I$89, "&gt; 0", $F$14:$F$89, "&lt;&gt;C", $G$14:$G$89, {"1","5W3"}, $G$14:$G$89, {"1";"5W3"}, $K$14:$K$89, "&lt;="&amp;$A162, $L$14:$L$89, "&gt;="&amp;$A163)), SUM(COUNTIFS($J$14:$J$89, D$106, $I$14:$I$89, "&gt; 0", $F$14:$F$89, "&lt;&gt;C", $G$14:$G$89, {"1","8W1"}, $G$14:$G$89, {"1";"8W1"}, $K$14:$K$89, "&lt;="&amp;$A162, $L$14:$L$89, "&gt;="&amp;$A163)), SUM(COUNTIFS($J$14:$J$89, D$106, $I$14:$I$89, "&gt; 0", $F$14:$F$89, "&lt;&gt;C", $G$14:$G$89, {"1","8W2"}, $G$14:$G$89, {"1";"8W2"}, $K$14:$K$89, "&lt;="&amp;$A162, $L$14:$L$89, "&gt;="&amp;$A163)), SUM(COUNTIFS($J$14:$J$89, D$106, $I$14:$I$89, "&gt; 0", $F$14:$F$89, "&lt;&gt;C", $G$14:$G$89, {"8W1","5W1"}, $G$14:$G$89, {"8W1";"5W1"}, $K$14:$K$89, "&lt;="&amp;$A162, $L$14:$L$89, "&gt;="&amp;$A163)), SUM(COUNTIFS($J$14:$J$89, D$106, $I$14:$I$89, "&gt; 0", $F$14:$F$89, "&lt;&gt;C", $G$14:$G$89, {"8W1","5W2"}, $G$14:$G$89, {"8W1";"5W2"}, $K$14:$K$89, "&lt;="&amp;$A162, $L$14:$L$89, "&gt;="&amp;$A163)), SUM(COUNTIFS($J$14:$J$89, D$106, $I$14:$I$89, "&gt; 0", $F$14:$F$89, "&lt;&gt;C", $G$14:$G$89, {"8W2","5W2"}, $G$14:$G$89, {"8W2";"5W2"}, $K$14:$K$89, "&lt;="&amp;$A162, $L$14:$L$89, "&gt;="&amp;$A163)), SUM(COUNTIFS($J$14:$J$89, D$106, $I$14:$I$89, "&gt; 0", $F$14:$F$89, "&lt;&gt;C", $G$14:$G$89, {"8W2","5W3"}, $G$14:$G$89, {"8W2";"5W3"}, $K$14:$K$89, "&lt;="&amp;$A162, $L$14:$L$89, "&gt;="&amp;$A163))))</f>
        <v>1</v>
      </c>
      <c r="E162" s="54">
        <f xml:space="preserve"> IF(COUNTIFS($J$14:$J$89, E$106, $I$14:$I$89, "&gt; 0", $F$14:$F$89, "&lt;&gt;C", $K$14:$K$89, "&lt;="&amp;$A162, $L$14:$L$89, "&gt;="&amp;$A163) &lt; 2, COUNTIFS($J$14:$J$89, E$106, $I$14:$I$89, "&gt; 0", $F$14:$F$89, "&lt;&gt;C", $K$14:$K$89, "&lt;="&amp;$A162, $L$14:$L$89, "&gt;="&amp;$A163), MAX(SUM(COUNTIFS($J$14:$J$89, E$106, $I$14:$I$89, "&gt; 0", $F$14:$F$89, "&lt;&gt;C", $G$14:$G$89, {"1"}, $G$14:$G$89, {"1"}, $K$14:$K$89, "&lt;="&amp;$A162, $L$14:$L$89, "&gt;="&amp;$A163)), SUM(COUNTIFS($J$14:$J$89, E$106, $I$14:$I$89, "&gt; 0", $F$14:$F$89, "&lt;&gt;C", $G$14:$G$89, {"1","5W1"}, $G$14:$G$89, {"1";"5W1"}, $K$14:$K$89, "&lt;="&amp;$A162, $L$14:$L$89, "&gt;="&amp;$A163)), SUM(COUNTIFS($J$14:$J$89, E$106, $I$14:$I$89, "&gt; 0", $F$14:$F$89, "&lt;&gt;C", $G$14:$G$89, {"1","5W2"}, $G$14:$G$89, {"1";"5W2"}, $K$14:$K$89, "&lt;="&amp;$A162, $L$14:$L$89, "&gt;="&amp;$A163)), SUM(COUNTIFS($J$14:$J$89, E$106, $I$14:$I$89, "&gt; 0", $F$14:$F$89, "&lt;&gt;C", $G$14:$G$89, {"1","5W3"}, $G$14:$G$89, {"1";"5W3"}, $K$14:$K$89, "&lt;="&amp;$A162, $L$14:$L$89, "&gt;="&amp;$A163)), SUM(COUNTIFS($J$14:$J$89, E$106, $I$14:$I$89, "&gt; 0", $F$14:$F$89, "&lt;&gt;C", $G$14:$G$89, {"1","8W1"}, $G$14:$G$89, {"1";"8W1"}, $K$14:$K$89, "&lt;="&amp;$A162, $L$14:$L$89, "&gt;="&amp;$A163)), SUM(COUNTIFS($J$14:$J$89, E$106, $I$14:$I$89, "&gt; 0", $F$14:$F$89, "&lt;&gt;C", $G$14:$G$89, {"1","8W2"}, $G$14:$G$89, {"1";"8W2"}, $K$14:$K$89, "&lt;="&amp;$A162, $L$14:$L$89, "&gt;="&amp;$A163)), SUM(COUNTIFS($J$14:$J$89, E$106, $I$14:$I$89, "&gt; 0", $F$14:$F$89, "&lt;&gt;C", $G$14:$G$89, {"8W1","5W1"}, $G$14:$G$89, {"8W1";"5W1"}, $K$14:$K$89, "&lt;="&amp;$A162, $L$14:$L$89, "&gt;="&amp;$A163)), SUM(COUNTIFS($J$14:$J$89, E$106, $I$14:$I$89, "&gt; 0", $F$14:$F$89, "&lt;&gt;C", $G$14:$G$89, {"8W1","5W2"}, $G$14:$G$89, {"8W1";"5W2"}, $K$14:$K$89, "&lt;="&amp;$A162, $L$14:$L$89, "&gt;="&amp;$A163)), SUM(COUNTIFS($J$14:$J$89, E$106, $I$14:$I$89, "&gt; 0", $F$14:$F$89, "&lt;&gt;C", $G$14:$G$89, {"8W2","5W2"}, $G$14:$G$89, {"8W2";"5W2"}, $K$14:$K$89, "&lt;="&amp;$A162, $L$14:$L$89, "&gt;="&amp;$A163)), SUM(COUNTIFS($J$14:$J$89, E$106, $I$14:$I$89, "&gt; 0", $F$14:$F$89, "&lt;&gt;C", $G$14:$G$89, {"8W2","5W3"}, $G$14:$G$89, {"8W2";"5W3"}, $K$14:$K$89, "&lt;="&amp;$A162, $L$14:$L$89, "&gt;="&amp;$A163))))</f>
        <v>0</v>
      </c>
      <c r="F162" s="54">
        <f xml:space="preserve"> IF(COUNTIFS($J$14:$J$89, F$106, $I$14:$I$89, "&gt; 0", $F$14:$F$89, "&lt;&gt;C", $K$14:$K$89, "&lt;="&amp;$A162, $L$14:$L$89, "&gt;="&amp;$A163) &lt; 2, COUNTIFS($J$14:$J$89, F$106, $I$14:$I$89, "&gt; 0", $F$14:$F$89, "&lt;&gt;C", $K$14:$K$89, "&lt;="&amp;$A162, $L$14:$L$89, "&gt;="&amp;$A163), MAX(SUM(COUNTIFS($J$14:$J$89, F$106, $I$14:$I$89, "&gt; 0", $F$14:$F$89, "&lt;&gt;C", $G$14:$G$89, {"1"}, $G$14:$G$89, {"1"}, $K$14:$K$89, "&lt;="&amp;$A162, $L$14:$L$89, "&gt;="&amp;$A163)), SUM(COUNTIFS($J$14:$J$89, F$106, $I$14:$I$89, "&gt; 0", $F$14:$F$89, "&lt;&gt;C", $G$14:$G$89, {"1","5W1"}, $G$14:$G$89, {"1";"5W1"}, $K$14:$K$89, "&lt;="&amp;$A162, $L$14:$L$89, "&gt;="&amp;$A163)), SUM(COUNTIFS($J$14:$J$89, F$106, $I$14:$I$89, "&gt; 0", $F$14:$F$89, "&lt;&gt;C", $G$14:$G$89, {"1","5W2"}, $G$14:$G$89, {"1";"5W2"}, $K$14:$K$89, "&lt;="&amp;$A162, $L$14:$L$89, "&gt;="&amp;$A163)), SUM(COUNTIFS($J$14:$J$89, F$106, $I$14:$I$89, "&gt; 0", $F$14:$F$89, "&lt;&gt;C", $G$14:$G$89, {"1","5W3"}, $G$14:$G$89, {"1";"5W3"}, $K$14:$K$89, "&lt;="&amp;$A162, $L$14:$L$89, "&gt;="&amp;$A163)), SUM(COUNTIFS($J$14:$J$89, F$106, $I$14:$I$89, "&gt; 0", $F$14:$F$89, "&lt;&gt;C", $G$14:$G$89, {"1","8W1"}, $G$14:$G$89, {"1";"8W1"}, $K$14:$K$89, "&lt;="&amp;$A162, $L$14:$L$89, "&gt;="&amp;$A163)), SUM(COUNTIFS($J$14:$J$89, F$106, $I$14:$I$89, "&gt; 0", $F$14:$F$89, "&lt;&gt;C", $G$14:$G$89, {"1","8W2"}, $G$14:$G$89, {"1";"8W2"}, $K$14:$K$89, "&lt;="&amp;$A162, $L$14:$L$89, "&gt;="&amp;$A163)), SUM(COUNTIFS($J$14:$J$89, F$106, $I$14:$I$89, "&gt; 0", $F$14:$F$89, "&lt;&gt;C", $G$14:$G$89, {"8W1","5W1"}, $G$14:$G$89, {"8W1";"5W1"}, $K$14:$K$89, "&lt;="&amp;$A162, $L$14:$L$89, "&gt;="&amp;$A163)), SUM(COUNTIFS($J$14:$J$89, F$106, $I$14:$I$89, "&gt; 0", $F$14:$F$89, "&lt;&gt;C", $G$14:$G$89, {"8W1","5W2"}, $G$14:$G$89, {"8W1";"5W2"}, $K$14:$K$89, "&lt;="&amp;$A162, $L$14:$L$89, "&gt;="&amp;$A163)), SUM(COUNTIFS($J$14:$J$89, F$106, $I$14:$I$89, "&gt; 0", $F$14:$F$89, "&lt;&gt;C", $G$14:$G$89, {"8W2","5W2"}, $G$14:$G$89, {"8W2";"5W2"}, $K$14:$K$89, "&lt;="&amp;$A162, $L$14:$L$89, "&gt;="&amp;$A163)), SUM(COUNTIFS($J$14:$J$89, F$106, $I$14:$I$89, "&gt; 0", $F$14:$F$89, "&lt;&gt;C", $G$14:$G$89, {"8W2","5W3"}, $G$14:$G$89, {"8W2";"5W3"}, $K$14:$K$89, "&lt;="&amp;$A162, $L$14:$L$89, "&gt;="&amp;$A163))))</f>
        <v>1</v>
      </c>
      <c r="G162" s="54">
        <f xml:space="preserve"> IF(COUNTIFS($J$14:$J$89, G$106, $I$14:$I$89, "&gt; 0", $F$14:$F$89, "&lt;&gt;C", $K$14:$K$89, "&lt;="&amp;$A162, $L$14:$L$89, "&gt;="&amp;$A163) &lt; 2, COUNTIFS($J$14:$J$89, G$106, $I$14:$I$89, "&gt; 0", $F$14:$F$89, "&lt;&gt;C", $K$14:$K$89, "&lt;="&amp;$A162, $L$14:$L$89, "&gt;="&amp;$A163), MAX(SUM(COUNTIFS($J$14:$J$89, G$106, $I$14:$I$89, "&gt; 0", $F$14:$F$89, "&lt;&gt;C", $G$14:$G$89, {"1"}, $G$14:$G$89, {"1"}, $K$14:$K$89, "&lt;="&amp;$A162, $L$14:$L$89, "&gt;="&amp;$A163)), SUM(COUNTIFS($J$14:$J$89, G$106, $I$14:$I$89, "&gt; 0", $F$14:$F$89, "&lt;&gt;C", $G$14:$G$89, {"1","5W1"}, $G$14:$G$89, {"1";"5W1"}, $K$14:$K$89, "&lt;="&amp;$A162, $L$14:$L$89, "&gt;="&amp;$A163)), SUM(COUNTIFS($J$14:$J$89, G$106, $I$14:$I$89, "&gt; 0", $F$14:$F$89, "&lt;&gt;C", $G$14:$G$89, {"1","5W2"}, $G$14:$G$89, {"1";"5W2"}, $K$14:$K$89, "&lt;="&amp;$A162, $L$14:$L$89, "&gt;="&amp;$A163)), SUM(COUNTIFS($J$14:$J$89, G$106, $I$14:$I$89, "&gt; 0", $F$14:$F$89, "&lt;&gt;C", $G$14:$G$89, {"1","5W3"}, $G$14:$G$89, {"1";"5W3"}, $K$14:$K$89, "&lt;="&amp;$A162, $L$14:$L$89, "&gt;="&amp;$A163)), SUM(COUNTIFS($J$14:$J$89, G$106, $I$14:$I$89, "&gt; 0", $F$14:$F$89, "&lt;&gt;C", $G$14:$G$89, {"1","8W1"}, $G$14:$G$89, {"1";"8W1"}, $K$14:$K$89, "&lt;="&amp;$A162, $L$14:$L$89, "&gt;="&amp;$A163)), SUM(COUNTIFS($J$14:$J$89, G$106, $I$14:$I$89, "&gt; 0", $F$14:$F$89, "&lt;&gt;C", $G$14:$G$89, {"1","8W2"}, $G$14:$G$89, {"1";"8W2"}, $K$14:$K$89, "&lt;="&amp;$A162, $L$14:$L$89, "&gt;="&amp;$A163)), SUM(COUNTIFS($J$14:$J$89, G$106, $I$14:$I$89, "&gt; 0", $F$14:$F$89, "&lt;&gt;C", $G$14:$G$89, {"8W1","5W1"}, $G$14:$G$89, {"8W1";"5W1"}, $K$14:$K$89, "&lt;="&amp;$A162, $L$14:$L$89, "&gt;="&amp;$A163)), SUM(COUNTIFS($J$14:$J$89, G$106, $I$14:$I$89, "&gt; 0", $F$14:$F$89, "&lt;&gt;C", $G$14:$G$89, {"8W1","5W2"}, $G$14:$G$89, {"8W1";"5W2"}, $K$14:$K$89, "&lt;="&amp;$A162, $L$14:$L$89, "&gt;="&amp;$A163)), SUM(COUNTIFS($J$14:$J$89, G$106, $I$14:$I$89, "&gt; 0", $F$14:$F$89, "&lt;&gt;C", $G$14:$G$89, {"8W2","5W2"}, $G$14:$G$89, {"8W2";"5W2"}, $K$14:$K$89, "&lt;="&amp;$A162, $L$14:$L$89, "&gt;="&amp;$A163)), SUM(COUNTIFS($J$14:$J$89, G$106, $I$14:$I$89, "&gt; 0", $F$14:$F$89, "&lt;&gt;C", $G$14:$G$89, {"8W2","5W3"}, $G$14:$G$89, {"8W2";"5W3"}, $K$14:$K$89, "&lt;="&amp;$A162, $L$14:$L$89, "&gt;="&amp;$A163))))</f>
        <v>0</v>
      </c>
      <c r="H162" s="54">
        <f xml:space="preserve"> IF(COUNTIFS($J$14:$J$89, H$106, $I$14:$I$89, "&gt; 0", $F$14:$F$89, "&lt;&gt;C", $K$14:$K$89, "&lt;="&amp;$A162, $L$14:$L$89, "&gt;="&amp;$A163) &lt; 2, COUNTIFS($J$14:$J$89, H$106, $I$14:$I$89, "&gt; 0", $F$14:$F$89, "&lt;&gt;C", $K$14:$K$89, "&lt;="&amp;$A162, $L$14:$L$89, "&gt;="&amp;$A163), MAX(SUM(COUNTIFS($J$14:$J$89, H$106, $I$14:$I$89, "&gt; 0", $F$14:$F$89, "&lt;&gt;C", $G$14:$G$89, {"1"}, $G$14:$G$89, {"1"}, $K$14:$K$89, "&lt;="&amp;$A162, $L$14:$L$89, "&gt;="&amp;$A163)), SUM(COUNTIFS($J$14:$J$89, H$106, $I$14:$I$89, "&gt; 0", $F$14:$F$89, "&lt;&gt;C", $G$14:$G$89, {"1","5W1"}, $G$14:$G$89, {"1";"5W1"}, $K$14:$K$89, "&lt;="&amp;$A162, $L$14:$L$89, "&gt;="&amp;$A163)), SUM(COUNTIFS($J$14:$J$89, H$106, $I$14:$I$89, "&gt; 0", $F$14:$F$89, "&lt;&gt;C", $G$14:$G$89, {"1","5W2"}, $G$14:$G$89, {"1";"5W2"}, $K$14:$K$89, "&lt;="&amp;$A162, $L$14:$L$89, "&gt;="&amp;$A163)), SUM(COUNTIFS($J$14:$J$89, H$106, $I$14:$I$89, "&gt; 0", $F$14:$F$89, "&lt;&gt;C", $G$14:$G$89, {"1","5W3"}, $G$14:$G$89, {"1";"5W3"}, $K$14:$K$89, "&lt;="&amp;$A162, $L$14:$L$89, "&gt;="&amp;$A163)), SUM(COUNTIFS($J$14:$J$89, H$106, $I$14:$I$89, "&gt; 0", $F$14:$F$89, "&lt;&gt;C", $G$14:$G$89, {"1","8W1"}, $G$14:$G$89, {"1";"8W1"}, $K$14:$K$89, "&lt;="&amp;$A162, $L$14:$L$89, "&gt;="&amp;$A163)), SUM(COUNTIFS($J$14:$J$89, H$106, $I$14:$I$89, "&gt; 0", $F$14:$F$89, "&lt;&gt;C", $G$14:$G$89, {"1","8W2"}, $G$14:$G$89, {"1";"8W2"}, $K$14:$K$89, "&lt;="&amp;$A162, $L$14:$L$89, "&gt;="&amp;$A163)), SUM(COUNTIFS($J$14:$J$89, H$106, $I$14:$I$89, "&gt; 0", $F$14:$F$89, "&lt;&gt;C", $G$14:$G$89, {"8W1","5W1"}, $G$14:$G$89, {"8W1";"5W1"}, $K$14:$K$89, "&lt;="&amp;$A162, $L$14:$L$89, "&gt;="&amp;$A163)), SUM(COUNTIFS($J$14:$J$89, H$106, $I$14:$I$89, "&gt; 0", $F$14:$F$89, "&lt;&gt;C", $G$14:$G$89, {"8W1","5W2"}, $G$14:$G$89, {"8W1";"5W2"}, $K$14:$K$89, "&lt;="&amp;$A162, $L$14:$L$89, "&gt;="&amp;$A163)), SUM(COUNTIFS($J$14:$J$89, H$106, $I$14:$I$89, "&gt; 0", $F$14:$F$89, "&lt;&gt;C", $G$14:$G$89, {"8W2","5W2"}, $G$14:$G$89, {"8W2";"5W2"}, $K$14:$K$89, "&lt;="&amp;$A162, $L$14:$L$89, "&gt;="&amp;$A163)), SUM(COUNTIFS($J$14:$J$89, H$106, $I$14:$I$89, "&gt; 0", $F$14:$F$89, "&lt;&gt;C", $G$14:$G$89, {"8W2","5W3"}, $G$14:$G$89, {"8W2";"5W3"}, $K$14:$K$89, "&lt;="&amp;$A162, $L$14:$L$89, "&gt;="&amp;$A163))))</f>
        <v>0</v>
      </c>
      <c r="P162"/>
    </row>
    <row r="163" spans="1:27" ht="15" x14ac:dyDescent="0.25">
      <c r="A163" s="152">
        <f t="shared" ref="A163:A165" si="10" xml:space="preserve"> A162 + TIME(0, $C$103,0)</f>
        <v>0.89583333333333226</v>
      </c>
      <c r="B163" s="202" t="str">
        <f t="shared" si="4"/>
        <v>9:30 PM-9:45 PM</v>
      </c>
      <c r="C163" s="54">
        <f xml:space="preserve"> IF(COUNTIFS($J$14:$J$89, C$106, $I$14:$I$89, "&gt; 0", $F$14:$F$89, "&lt;&gt;C", $K$14:$K$89, "&lt;="&amp;$A163, $L$14:$L$89, "&gt;="&amp;$A164) &lt; 2, COUNTIFS($J$14:$J$89, C$106, $I$14:$I$89, "&gt; 0", $F$14:$F$89, "&lt;&gt;C", $K$14:$K$89, "&lt;="&amp;$A163, $L$14:$L$89, "&gt;="&amp;$A164), MAX(SUM(COUNTIFS($J$14:$J$89, C$106, $I$14:$I$89, "&gt; 0", $F$14:$F$89, "&lt;&gt;C", $G$14:$G$89, {"1"}, $G$14:$G$89, {"1"}, $K$14:$K$89, "&lt;="&amp;$A163, $L$14:$L$89, "&gt;="&amp;$A164)), SUM(COUNTIFS($J$14:$J$89, C$106, $I$14:$I$89, "&gt; 0", $F$14:$F$89, "&lt;&gt;C", $G$14:$G$89, {"1","5W1"}, $G$14:$G$89, {"1";"5W1"}, $K$14:$K$89, "&lt;="&amp;$A163, $L$14:$L$89, "&gt;="&amp;$A164)), SUM(COUNTIFS($J$14:$J$89, C$106, $I$14:$I$89, "&gt; 0", $F$14:$F$89, "&lt;&gt;C", $G$14:$G$89, {"1","5W2"}, $G$14:$G$89, {"1";"5W2"}, $K$14:$K$89, "&lt;="&amp;$A163, $L$14:$L$89, "&gt;="&amp;$A164)), SUM(COUNTIFS($J$14:$J$89, C$106, $I$14:$I$89, "&gt; 0", $F$14:$F$89, "&lt;&gt;C", $G$14:$G$89, {"1","5W3"}, $G$14:$G$89, {"1";"5W3"}, $K$14:$K$89, "&lt;="&amp;$A163, $L$14:$L$89, "&gt;="&amp;$A164)), SUM(COUNTIFS($J$14:$J$89, C$106, $I$14:$I$89, "&gt; 0", $F$14:$F$89, "&lt;&gt;C", $G$14:$G$89, {"1","8W1"}, $G$14:$G$89, {"1";"8W1"}, $K$14:$K$89, "&lt;="&amp;$A163, $L$14:$L$89, "&gt;="&amp;$A164)), SUM(COUNTIFS($J$14:$J$89, C$106, $I$14:$I$89, "&gt; 0", $F$14:$F$89, "&lt;&gt;C", $G$14:$G$89, {"1","8W2"}, $G$14:$G$89, {"1";"8W2"}, $K$14:$K$89, "&lt;="&amp;$A163, $L$14:$L$89, "&gt;="&amp;$A164)), SUM(COUNTIFS($J$14:$J$89, C$106, $I$14:$I$89, "&gt; 0", $F$14:$F$89, "&lt;&gt;C", $G$14:$G$89, {"8W1","5W1"}, $G$14:$G$89, {"8W1";"5W1"}, $K$14:$K$89, "&lt;="&amp;$A163, $L$14:$L$89, "&gt;="&amp;$A164)), SUM(COUNTIFS($J$14:$J$89, C$106, $I$14:$I$89, "&gt; 0", $F$14:$F$89, "&lt;&gt;C", $G$14:$G$89, {"8W1","5W2"}, $G$14:$G$89, {"8W1";"5W2"}, $K$14:$K$89, "&lt;="&amp;$A163, $L$14:$L$89, "&gt;="&amp;$A164)), SUM(COUNTIFS($J$14:$J$89, C$106, $I$14:$I$89, "&gt; 0", $F$14:$F$89, "&lt;&gt;C", $G$14:$G$89, {"8W2","5W2"}, $G$14:$G$89, {"8W2";"5W2"}, $K$14:$K$89, "&lt;="&amp;$A163, $L$14:$L$89, "&gt;="&amp;$A164)), SUM(COUNTIFS($J$14:$J$89, C$106, $I$14:$I$89, "&gt; 0", $F$14:$F$89, "&lt;&gt;C", $G$14:$G$89, {"8W2","5W3"}, $G$14:$G$89, {"8W2";"5W3"}, $K$14:$K$89, "&lt;="&amp;$A163, $L$14:$L$89, "&gt;="&amp;$A164))))</f>
        <v>0</v>
      </c>
      <c r="D163" s="54">
        <f xml:space="preserve"> IF(COUNTIFS($J$14:$J$89, D$106, $I$14:$I$89, "&gt; 0", $F$14:$F$89, "&lt;&gt;C", $K$14:$K$89, "&lt;="&amp;$A163, $L$14:$L$89, "&gt;="&amp;$A164) &lt; 2, COUNTIFS($J$14:$J$89, D$106, $I$14:$I$89, "&gt; 0", $F$14:$F$89, "&lt;&gt;C", $K$14:$K$89, "&lt;="&amp;$A163, $L$14:$L$89, "&gt;="&amp;$A164), MAX(SUM(COUNTIFS($J$14:$J$89, D$106, $I$14:$I$89, "&gt; 0", $F$14:$F$89, "&lt;&gt;C", $G$14:$G$89, {"1"}, $G$14:$G$89, {"1"}, $K$14:$K$89, "&lt;="&amp;$A163, $L$14:$L$89, "&gt;="&amp;$A164)), SUM(COUNTIFS($J$14:$J$89, D$106, $I$14:$I$89, "&gt; 0", $F$14:$F$89, "&lt;&gt;C", $G$14:$G$89, {"1","5W1"}, $G$14:$G$89, {"1";"5W1"}, $K$14:$K$89, "&lt;="&amp;$A163, $L$14:$L$89, "&gt;="&amp;$A164)), SUM(COUNTIFS($J$14:$J$89, D$106, $I$14:$I$89, "&gt; 0", $F$14:$F$89, "&lt;&gt;C", $G$14:$G$89, {"1","5W2"}, $G$14:$G$89, {"1";"5W2"}, $K$14:$K$89, "&lt;="&amp;$A163, $L$14:$L$89, "&gt;="&amp;$A164)), SUM(COUNTIFS($J$14:$J$89, D$106, $I$14:$I$89, "&gt; 0", $F$14:$F$89, "&lt;&gt;C", $G$14:$G$89, {"1","5W3"}, $G$14:$G$89, {"1";"5W3"}, $K$14:$K$89, "&lt;="&amp;$A163, $L$14:$L$89, "&gt;="&amp;$A164)), SUM(COUNTIFS($J$14:$J$89, D$106, $I$14:$I$89, "&gt; 0", $F$14:$F$89, "&lt;&gt;C", $G$14:$G$89, {"1","8W1"}, $G$14:$G$89, {"1";"8W1"}, $K$14:$K$89, "&lt;="&amp;$A163, $L$14:$L$89, "&gt;="&amp;$A164)), SUM(COUNTIFS($J$14:$J$89, D$106, $I$14:$I$89, "&gt; 0", $F$14:$F$89, "&lt;&gt;C", $G$14:$G$89, {"1","8W2"}, $G$14:$G$89, {"1";"8W2"}, $K$14:$K$89, "&lt;="&amp;$A163, $L$14:$L$89, "&gt;="&amp;$A164)), SUM(COUNTIFS($J$14:$J$89, D$106, $I$14:$I$89, "&gt; 0", $F$14:$F$89, "&lt;&gt;C", $G$14:$G$89, {"8W1","5W1"}, $G$14:$G$89, {"8W1";"5W1"}, $K$14:$K$89, "&lt;="&amp;$A163, $L$14:$L$89, "&gt;="&amp;$A164)), SUM(COUNTIFS($J$14:$J$89, D$106, $I$14:$I$89, "&gt; 0", $F$14:$F$89, "&lt;&gt;C", $G$14:$G$89, {"8W1","5W2"}, $G$14:$G$89, {"8W1";"5W2"}, $K$14:$K$89, "&lt;="&amp;$A163, $L$14:$L$89, "&gt;="&amp;$A164)), SUM(COUNTIFS($J$14:$J$89, D$106, $I$14:$I$89, "&gt; 0", $F$14:$F$89, "&lt;&gt;C", $G$14:$G$89, {"8W2","5W2"}, $G$14:$G$89, {"8W2";"5W2"}, $K$14:$K$89, "&lt;="&amp;$A163, $L$14:$L$89, "&gt;="&amp;$A164)), SUM(COUNTIFS($J$14:$J$89, D$106, $I$14:$I$89, "&gt; 0", $F$14:$F$89, "&lt;&gt;C", $G$14:$G$89, {"8W2","5W3"}, $G$14:$G$89, {"8W2";"5W3"}, $K$14:$K$89, "&lt;="&amp;$A163, $L$14:$L$89, "&gt;="&amp;$A164))))</f>
        <v>1</v>
      </c>
      <c r="E163" s="54">
        <f xml:space="preserve"> IF(COUNTIFS($J$14:$J$89, E$106, $I$14:$I$89, "&gt; 0", $F$14:$F$89, "&lt;&gt;C", $K$14:$K$89, "&lt;="&amp;$A163, $L$14:$L$89, "&gt;="&amp;$A164) &lt; 2, COUNTIFS($J$14:$J$89, E$106, $I$14:$I$89, "&gt; 0", $F$14:$F$89, "&lt;&gt;C", $K$14:$K$89, "&lt;="&amp;$A163, $L$14:$L$89, "&gt;="&amp;$A164), MAX(SUM(COUNTIFS($J$14:$J$89, E$106, $I$14:$I$89, "&gt; 0", $F$14:$F$89, "&lt;&gt;C", $G$14:$G$89, {"1"}, $G$14:$G$89, {"1"}, $K$14:$K$89, "&lt;="&amp;$A163, $L$14:$L$89, "&gt;="&amp;$A164)), SUM(COUNTIFS($J$14:$J$89, E$106, $I$14:$I$89, "&gt; 0", $F$14:$F$89, "&lt;&gt;C", $G$14:$G$89, {"1","5W1"}, $G$14:$G$89, {"1";"5W1"}, $K$14:$K$89, "&lt;="&amp;$A163, $L$14:$L$89, "&gt;="&amp;$A164)), SUM(COUNTIFS($J$14:$J$89, E$106, $I$14:$I$89, "&gt; 0", $F$14:$F$89, "&lt;&gt;C", $G$14:$G$89, {"1","5W2"}, $G$14:$G$89, {"1";"5W2"}, $K$14:$K$89, "&lt;="&amp;$A163, $L$14:$L$89, "&gt;="&amp;$A164)), SUM(COUNTIFS($J$14:$J$89, E$106, $I$14:$I$89, "&gt; 0", $F$14:$F$89, "&lt;&gt;C", $G$14:$G$89, {"1","5W3"}, $G$14:$G$89, {"1";"5W3"}, $K$14:$K$89, "&lt;="&amp;$A163, $L$14:$L$89, "&gt;="&amp;$A164)), SUM(COUNTIFS($J$14:$J$89, E$106, $I$14:$I$89, "&gt; 0", $F$14:$F$89, "&lt;&gt;C", $G$14:$G$89, {"1","8W1"}, $G$14:$G$89, {"1";"8W1"}, $K$14:$K$89, "&lt;="&amp;$A163, $L$14:$L$89, "&gt;="&amp;$A164)), SUM(COUNTIFS($J$14:$J$89, E$106, $I$14:$I$89, "&gt; 0", $F$14:$F$89, "&lt;&gt;C", $G$14:$G$89, {"1","8W2"}, $G$14:$G$89, {"1";"8W2"}, $K$14:$K$89, "&lt;="&amp;$A163, $L$14:$L$89, "&gt;="&amp;$A164)), SUM(COUNTIFS($J$14:$J$89, E$106, $I$14:$I$89, "&gt; 0", $F$14:$F$89, "&lt;&gt;C", $G$14:$G$89, {"8W1","5W1"}, $G$14:$G$89, {"8W1";"5W1"}, $K$14:$K$89, "&lt;="&amp;$A163, $L$14:$L$89, "&gt;="&amp;$A164)), SUM(COUNTIFS($J$14:$J$89, E$106, $I$14:$I$89, "&gt; 0", $F$14:$F$89, "&lt;&gt;C", $G$14:$G$89, {"8W1","5W2"}, $G$14:$G$89, {"8W1";"5W2"}, $K$14:$K$89, "&lt;="&amp;$A163, $L$14:$L$89, "&gt;="&amp;$A164)), SUM(COUNTIFS($J$14:$J$89, E$106, $I$14:$I$89, "&gt; 0", $F$14:$F$89, "&lt;&gt;C", $G$14:$G$89, {"8W2","5W2"}, $G$14:$G$89, {"8W2";"5W2"}, $K$14:$K$89, "&lt;="&amp;$A163, $L$14:$L$89, "&gt;="&amp;$A164)), SUM(COUNTIFS($J$14:$J$89, E$106, $I$14:$I$89, "&gt; 0", $F$14:$F$89, "&lt;&gt;C", $G$14:$G$89, {"8W2","5W3"}, $G$14:$G$89, {"8W2";"5W3"}, $K$14:$K$89, "&lt;="&amp;$A163, $L$14:$L$89, "&gt;="&amp;$A164))))</f>
        <v>0</v>
      </c>
      <c r="F163" s="54">
        <f xml:space="preserve"> IF(COUNTIFS($J$14:$J$89, F$106, $I$14:$I$89, "&gt; 0", $F$14:$F$89, "&lt;&gt;C", $K$14:$K$89, "&lt;="&amp;$A163, $L$14:$L$89, "&gt;="&amp;$A164) &lt; 2, COUNTIFS($J$14:$J$89, F$106, $I$14:$I$89, "&gt; 0", $F$14:$F$89, "&lt;&gt;C", $K$14:$K$89, "&lt;="&amp;$A163, $L$14:$L$89, "&gt;="&amp;$A164), MAX(SUM(COUNTIFS($J$14:$J$89, F$106, $I$14:$I$89, "&gt; 0", $F$14:$F$89, "&lt;&gt;C", $G$14:$G$89, {"1"}, $G$14:$G$89, {"1"}, $K$14:$K$89, "&lt;="&amp;$A163, $L$14:$L$89, "&gt;="&amp;$A164)), SUM(COUNTIFS($J$14:$J$89, F$106, $I$14:$I$89, "&gt; 0", $F$14:$F$89, "&lt;&gt;C", $G$14:$G$89, {"1","5W1"}, $G$14:$G$89, {"1";"5W1"}, $K$14:$K$89, "&lt;="&amp;$A163, $L$14:$L$89, "&gt;="&amp;$A164)), SUM(COUNTIFS($J$14:$J$89, F$106, $I$14:$I$89, "&gt; 0", $F$14:$F$89, "&lt;&gt;C", $G$14:$G$89, {"1","5W2"}, $G$14:$G$89, {"1";"5W2"}, $K$14:$K$89, "&lt;="&amp;$A163, $L$14:$L$89, "&gt;="&amp;$A164)), SUM(COUNTIFS($J$14:$J$89, F$106, $I$14:$I$89, "&gt; 0", $F$14:$F$89, "&lt;&gt;C", $G$14:$G$89, {"1","5W3"}, $G$14:$G$89, {"1";"5W3"}, $K$14:$K$89, "&lt;="&amp;$A163, $L$14:$L$89, "&gt;="&amp;$A164)), SUM(COUNTIFS($J$14:$J$89, F$106, $I$14:$I$89, "&gt; 0", $F$14:$F$89, "&lt;&gt;C", $G$14:$G$89, {"1","8W1"}, $G$14:$G$89, {"1";"8W1"}, $K$14:$K$89, "&lt;="&amp;$A163, $L$14:$L$89, "&gt;="&amp;$A164)), SUM(COUNTIFS($J$14:$J$89, F$106, $I$14:$I$89, "&gt; 0", $F$14:$F$89, "&lt;&gt;C", $G$14:$G$89, {"1","8W2"}, $G$14:$G$89, {"1";"8W2"}, $K$14:$K$89, "&lt;="&amp;$A163, $L$14:$L$89, "&gt;="&amp;$A164)), SUM(COUNTIFS($J$14:$J$89, F$106, $I$14:$I$89, "&gt; 0", $F$14:$F$89, "&lt;&gt;C", $G$14:$G$89, {"8W1","5W1"}, $G$14:$G$89, {"8W1";"5W1"}, $K$14:$K$89, "&lt;="&amp;$A163, $L$14:$L$89, "&gt;="&amp;$A164)), SUM(COUNTIFS($J$14:$J$89, F$106, $I$14:$I$89, "&gt; 0", $F$14:$F$89, "&lt;&gt;C", $G$14:$G$89, {"8W1","5W2"}, $G$14:$G$89, {"8W1";"5W2"}, $K$14:$K$89, "&lt;="&amp;$A163, $L$14:$L$89, "&gt;="&amp;$A164)), SUM(COUNTIFS($J$14:$J$89, F$106, $I$14:$I$89, "&gt; 0", $F$14:$F$89, "&lt;&gt;C", $G$14:$G$89, {"8W2","5W2"}, $G$14:$G$89, {"8W2";"5W2"}, $K$14:$K$89, "&lt;="&amp;$A163, $L$14:$L$89, "&gt;="&amp;$A164)), SUM(COUNTIFS($J$14:$J$89, F$106, $I$14:$I$89, "&gt; 0", $F$14:$F$89, "&lt;&gt;C", $G$14:$G$89, {"8W2","5W3"}, $G$14:$G$89, {"8W2";"5W3"}, $K$14:$K$89, "&lt;="&amp;$A163, $L$14:$L$89, "&gt;="&amp;$A164))))</f>
        <v>1</v>
      </c>
      <c r="G163" s="54">
        <f xml:space="preserve"> IF(COUNTIFS($J$14:$J$89, G$106, $I$14:$I$89, "&gt; 0", $F$14:$F$89, "&lt;&gt;C", $K$14:$K$89, "&lt;="&amp;$A163, $L$14:$L$89, "&gt;="&amp;$A164) &lt; 2, COUNTIFS($J$14:$J$89, G$106, $I$14:$I$89, "&gt; 0", $F$14:$F$89, "&lt;&gt;C", $K$14:$K$89, "&lt;="&amp;$A163, $L$14:$L$89, "&gt;="&amp;$A164), MAX(SUM(COUNTIFS($J$14:$J$89, G$106, $I$14:$I$89, "&gt; 0", $F$14:$F$89, "&lt;&gt;C", $G$14:$G$89, {"1"}, $G$14:$G$89, {"1"}, $K$14:$K$89, "&lt;="&amp;$A163, $L$14:$L$89, "&gt;="&amp;$A164)), SUM(COUNTIFS($J$14:$J$89, G$106, $I$14:$I$89, "&gt; 0", $F$14:$F$89, "&lt;&gt;C", $G$14:$G$89, {"1","5W1"}, $G$14:$G$89, {"1";"5W1"}, $K$14:$K$89, "&lt;="&amp;$A163, $L$14:$L$89, "&gt;="&amp;$A164)), SUM(COUNTIFS($J$14:$J$89, G$106, $I$14:$I$89, "&gt; 0", $F$14:$F$89, "&lt;&gt;C", $G$14:$G$89, {"1","5W2"}, $G$14:$G$89, {"1";"5W2"}, $K$14:$K$89, "&lt;="&amp;$A163, $L$14:$L$89, "&gt;="&amp;$A164)), SUM(COUNTIFS($J$14:$J$89, G$106, $I$14:$I$89, "&gt; 0", $F$14:$F$89, "&lt;&gt;C", $G$14:$G$89, {"1","5W3"}, $G$14:$G$89, {"1";"5W3"}, $K$14:$K$89, "&lt;="&amp;$A163, $L$14:$L$89, "&gt;="&amp;$A164)), SUM(COUNTIFS($J$14:$J$89, G$106, $I$14:$I$89, "&gt; 0", $F$14:$F$89, "&lt;&gt;C", $G$14:$G$89, {"1","8W1"}, $G$14:$G$89, {"1";"8W1"}, $K$14:$K$89, "&lt;="&amp;$A163, $L$14:$L$89, "&gt;="&amp;$A164)), SUM(COUNTIFS($J$14:$J$89, G$106, $I$14:$I$89, "&gt; 0", $F$14:$F$89, "&lt;&gt;C", $G$14:$G$89, {"1","8W2"}, $G$14:$G$89, {"1";"8W2"}, $K$14:$K$89, "&lt;="&amp;$A163, $L$14:$L$89, "&gt;="&amp;$A164)), SUM(COUNTIFS($J$14:$J$89, G$106, $I$14:$I$89, "&gt; 0", $F$14:$F$89, "&lt;&gt;C", $G$14:$G$89, {"8W1","5W1"}, $G$14:$G$89, {"8W1";"5W1"}, $K$14:$K$89, "&lt;="&amp;$A163, $L$14:$L$89, "&gt;="&amp;$A164)), SUM(COUNTIFS($J$14:$J$89, G$106, $I$14:$I$89, "&gt; 0", $F$14:$F$89, "&lt;&gt;C", $G$14:$G$89, {"8W1","5W2"}, $G$14:$G$89, {"8W1";"5W2"}, $K$14:$K$89, "&lt;="&amp;$A163, $L$14:$L$89, "&gt;="&amp;$A164)), SUM(COUNTIFS($J$14:$J$89, G$106, $I$14:$I$89, "&gt; 0", $F$14:$F$89, "&lt;&gt;C", $G$14:$G$89, {"8W2","5W2"}, $G$14:$G$89, {"8W2";"5W2"}, $K$14:$K$89, "&lt;="&amp;$A163, $L$14:$L$89, "&gt;="&amp;$A164)), SUM(COUNTIFS($J$14:$J$89, G$106, $I$14:$I$89, "&gt; 0", $F$14:$F$89, "&lt;&gt;C", $G$14:$G$89, {"8W2","5W3"}, $G$14:$G$89, {"8W2";"5W3"}, $K$14:$K$89, "&lt;="&amp;$A163, $L$14:$L$89, "&gt;="&amp;$A164))))</f>
        <v>0</v>
      </c>
      <c r="H163" s="54">
        <f xml:space="preserve"> IF(COUNTIFS($J$14:$J$89, H$106, $I$14:$I$89, "&gt; 0", $F$14:$F$89, "&lt;&gt;C", $K$14:$K$89, "&lt;="&amp;$A163, $L$14:$L$89, "&gt;="&amp;$A164) &lt; 2, COUNTIFS($J$14:$J$89, H$106, $I$14:$I$89, "&gt; 0", $F$14:$F$89, "&lt;&gt;C", $K$14:$K$89, "&lt;="&amp;$A163, $L$14:$L$89, "&gt;="&amp;$A164), MAX(SUM(COUNTIFS($J$14:$J$89, H$106, $I$14:$I$89, "&gt; 0", $F$14:$F$89, "&lt;&gt;C", $G$14:$G$89, {"1"}, $G$14:$G$89, {"1"}, $K$14:$K$89, "&lt;="&amp;$A163, $L$14:$L$89, "&gt;="&amp;$A164)), SUM(COUNTIFS($J$14:$J$89, H$106, $I$14:$I$89, "&gt; 0", $F$14:$F$89, "&lt;&gt;C", $G$14:$G$89, {"1","5W1"}, $G$14:$G$89, {"1";"5W1"}, $K$14:$K$89, "&lt;="&amp;$A163, $L$14:$L$89, "&gt;="&amp;$A164)), SUM(COUNTIFS($J$14:$J$89, H$106, $I$14:$I$89, "&gt; 0", $F$14:$F$89, "&lt;&gt;C", $G$14:$G$89, {"1","5W2"}, $G$14:$G$89, {"1";"5W2"}, $K$14:$K$89, "&lt;="&amp;$A163, $L$14:$L$89, "&gt;="&amp;$A164)), SUM(COUNTIFS($J$14:$J$89, H$106, $I$14:$I$89, "&gt; 0", $F$14:$F$89, "&lt;&gt;C", $G$14:$G$89, {"1","5W3"}, $G$14:$G$89, {"1";"5W3"}, $K$14:$K$89, "&lt;="&amp;$A163, $L$14:$L$89, "&gt;="&amp;$A164)), SUM(COUNTIFS($J$14:$J$89, H$106, $I$14:$I$89, "&gt; 0", $F$14:$F$89, "&lt;&gt;C", $G$14:$G$89, {"1","8W1"}, $G$14:$G$89, {"1";"8W1"}, $K$14:$K$89, "&lt;="&amp;$A163, $L$14:$L$89, "&gt;="&amp;$A164)), SUM(COUNTIFS($J$14:$J$89, H$106, $I$14:$I$89, "&gt; 0", $F$14:$F$89, "&lt;&gt;C", $G$14:$G$89, {"1","8W2"}, $G$14:$G$89, {"1";"8W2"}, $K$14:$K$89, "&lt;="&amp;$A163, $L$14:$L$89, "&gt;="&amp;$A164)), SUM(COUNTIFS($J$14:$J$89, H$106, $I$14:$I$89, "&gt; 0", $F$14:$F$89, "&lt;&gt;C", $G$14:$G$89, {"8W1","5W1"}, $G$14:$G$89, {"8W1";"5W1"}, $K$14:$K$89, "&lt;="&amp;$A163, $L$14:$L$89, "&gt;="&amp;$A164)), SUM(COUNTIFS($J$14:$J$89, H$106, $I$14:$I$89, "&gt; 0", $F$14:$F$89, "&lt;&gt;C", $G$14:$G$89, {"8W1","5W2"}, $G$14:$G$89, {"8W1";"5W2"}, $K$14:$K$89, "&lt;="&amp;$A163, $L$14:$L$89, "&gt;="&amp;$A164)), SUM(COUNTIFS($J$14:$J$89, H$106, $I$14:$I$89, "&gt; 0", $F$14:$F$89, "&lt;&gt;C", $G$14:$G$89, {"8W2","5W2"}, $G$14:$G$89, {"8W2";"5W2"}, $K$14:$K$89, "&lt;="&amp;$A163, $L$14:$L$89, "&gt;="&amp;$A164)), SUM(COUNTIFS($J$14:$J$89, H$106, $I$14:$I$89, "&gt; 0", $F$14:$F$89, "&lt;&gt;C", $G$14:$G$89, {"8W2","5W3"}, $G$14:$G$89, {"8W2";"5W3"}, $K$14:$K$89, "&lt;="&amp;$A163, $L$14:$L$89, "&gt;="&amp;$A164))))</f>
        <v>0</v>
      </c>
      <c r="P163"/>
    </row>
    <row r="164" spans="1:27" ht="15" x14ac:dyDescent="0.25">
      <c r="A164" s="152">
        <f t="shared" si="10"/>
        <v>0.90624999999999889</v>
      </c>
      <c r="B164" s="202" t="str">
        <f t="shared" si="4"/>
        <v>9:45 PM-10:00 PM</v>
      </c>
      <c r="C164" s="54">
        <f xml:space="preserve"> IF(COUNTIFS($J$14:$J$89, C$106, $I$14:$I$89, "&gt; 0", $F$14:$F$89, "&lt;&gt;C", $K$14:$K$89, "&lt;="&amp;$A164, $L$14:$L$89, "&gt;="&amp;$A165) &lt; 2, COUNTIFS($J$14:$J$89, C$106, $I$14:$I$89, "&gt; 0", $F$14:$F$89, "&lt;&gt;C", $K$14:$K$89, "&lt;="&amp;$A164, $L$14:$L$89, "&gt;="&amp;$A165), MAX(SUM(COUNTIFS($J$14:$J$89, C$106, $I$14:$I$89, "&gt; 0", $F$14:$F$89, "&lt;&gt;C", $G$14:$G$89, {"1"}, $G$14:$G$89, {"1"}, $K$14:$K$89, "&lt;="&amp;$A164, $L$14:$L$89, "&gt;="&amp;$A165)), SUM(COUNTIFS($J$14:$J$89, C$106, $I$14:$I$89, "&gt; 0", $F$14:$F$89, "&lt;&gt;C", $G$14:$G$89, {"1","5W1"}, $G$14:$G$89, {"1";"5W1"}, $K$14:$K$89, "&lt;="&amp;$A164, $L$14:$L$89, "&gt;="&amp;$A165)), SUM(COUNTIFS($J$14:$J$89, C$106, $I$14:$I$89, "&gt; 0", $F$14:$F$89, "&lt;&gt;C", $G$14:$G$89, {"1","5W2"}, $G$14:$G$89, {"1";"5W2"}, $K$14:$K$89, "&lt;="&amp;$A164, $L$14:$L$89, "&gt;="&amp;$A165)), SUM(COUNTIFS($J$14:$J$89, C$106, $I$14:$I$89, "&gt; 0", $F$14:$F$89, "&lt;&gt;C", $G$14:$G$89, {"1","5W3"}, $G$14:$G$89, {"1";"5W3"}, $K$14:$K$89, "&lt;="&amp;$A164, $L$14:$L$89, "&gt;="&amp;$A165)), SUM(COUNTIFS($J$14:$J$89, C$106, $I$14:$I$89, "&gt; 0", $F$14:$F$89, "&lt;&gt;C", $G$14:$G$89, {"1","8W1"}, $G$14:$G$89, {"1";"8W1"}, $K$14:$K$89, "&lt;="&amp;$A164, $L$14:$L$89, "&gt;="&amp;$A165)), SUM(COUNTIFS($J$14:$J$89, C$106, $I$14:$I$89, "&gt; 0", $F$14:$F$89, "&lt;&gt;C", $G$14:$G$89, {"1","8W2"}, $G$14:$G$89, {"1";"8W2"}, $K$14:$K$89, "&lt;="&amp;$A164, $L$14:$L$89, "&gt;="&amp;$A165)), SUM(COUNTIFS($J$14:$J$89, C$106, $I$14:$I$89, "&gt; 0", $F$14:$F$89, "&lt;&gt;C", $G$14:$G$89, {"8W1","5W1"}, $G$14:$G$89, {"8W1";"5W1"}, $K$14:$K$89, "&lt;="&amp;$A164, $L$14:$L$89, "&gt;="&amp;$A165)), SUM(COUNTIFS($J$14:$J$89, C$106, $I$14:$I$89, "&gt; 0", $F$14:$F$89, "&lt;&gt;C", $G$14:$G$89, {"8W1","5W2"}, $G$14:$G$89, {"8W1";"5W2"}, $K$14:$K$89, "&lt;="&amp;$A164, $L$14:$L$89, "&gt;="&amp;$A165)), SUM(COUNTIFS($J$14:$J$89, C$106, $I$14:$I$89, "&gt; 0", $F$14:$F$89, "&lt;&gt;C", $G$14:$G$89, {"8W2","5W2"}, $G$14:$G$89, {"8W2";"5W2"}, $K$14:$K$89, "&lt;="&amp;$A164, $L$14:$L$89, "&gt;="&amp;$A165)), SUM(COUNTIFS($J$14:$J$89, C$106, $I$14:$I$89, "&gt; 0", $F$14:$F$89, "&lt;&gt;C", $G$14:$G$89, {"8W2","5W3"}, $G$14:$G$89, {"8W2";"5W3"}, $K$14:$K$89, "&lt;="&amp;$A164, $L$14:$L$89, "&gt;="&amp;$A165))))</f>
        <v>0</v>
      </c>
      <c r="D164" s="54">
        <f xml:space="preserve"> IF(COUNTIFS($J$14:$J$89, D$106, $I$14:$I$89, "&gt; 0", $F$14:$F$89, "&lt;&gt;C", $K$14:$K$89, "&lt;="&amp;$A164, $L$14:$L$89, "&gt;="&amp;$A165) &lt; 2, COUNTIFS($J$14:$J$89, D$106, $I$14:$I$89, "&gt; 0", $F$14:$F$89, "&lt;&gt;C", $K$14:$K$89, "&lt;="&amp;$A164, $L$14:$L$89, "&gt;="&amp;$A165), MAX(SUM(COUNTIFS($J$14:$J$89, D$106, $I$14:$I$89, "&gt; 0", $F$14:$F$89, "&lt;&gt;C", $G$14:$G$89, {"1"}, $G$14:$G$89, {"1"}, $K$14:$K$89, "&lt;="&amp;$A164, $L$14:$L$89, "&gt;="&amp;$A165)), SUM(COUNTIFS($J$14:$J$89, D$106, $I$14:$I$89, "&gt; 0", $F$14:$F$89, "&lt;&gt;C", $G$14:$G$89, {"1","5W1"}, $G$14:$G$89, {"1";"5W1"}, $K$14:$K$89, "&lt;="&amp;$A164, $L$14:$L$89, "&gt;="&amp;$A165)), SUM(COUNTIFS($J$14:$J$89, D$106, $I$14:$I$89, "&gt; 0", $F$14:$F$89, "&lt;&gt;C", $G$14:$G$89, {"1","5W2"}, $G$14:$G$89, {"1";"5W2"}, $K$14:$K$89, "&lt;="&amp;$A164, $L$14:$L$89, "&gt;="&amp;$A165)), SUM(COUNTIFS($J$14:$J$89, D$106, $I$14:$I$89, "&gt; 0", $F$14:$F$89, "&lt;&gt;C", $G$14:$G$89, {"1","5W3"}, $G$14:$G$89, {"1";"5W3"}, $K$14:$K$89, "&lt;="&amp;$A164, $L$14:$L$89, "&gt;="&amp;$A165)), SUM(COUNTIFS($J$14:$J$89, D$106, $I$14:$I$89, "&gt; 0", $F$14:$F$89, "&lt;&gt;C", $G$14:$G$89, {"1","8W1"}, $G$14:$G$89, {"1";"8W1"}, $K$14:$K$89, "&lt;="&amp;$A164, $L$14:$L$89, "&gt;="&amp;$A165)), SUM(COUNTIFS($J$14:$J$89, D$106, $I$14:$I$89, "&gt; 0", $F$14:$F$89, "&lt;&gt;C", $G$14:$G$89, {"1","8W2"}, $G$14:$G$89, {"1";"8W2"}, $K$14:$K$89, "&lt;="&amp;$A164, $L$14:$L$89, "&gt;="&amp;$A165)), SUM(COUNTIFS($J$14:$J$89, D$106, $I$14:$I$89, "&gt; 0", $F$14:$F$89, "&lt;&gt;C", $G$14:$G$89, {"8W1","5W1"}, $G$14:$G$89, {"8W1";"5W1"}, $K$14:$K$89, "&lt;="&amp;$A164, $L$14:$L$89, "&gt;="&amp;$A165)), SUM(COUNTIFS($J$14:$J$89, D$106, $I$14:$I$89, "&gt; 0", $F$14:$F$89, "&lt;&gt;C", $G$14:$G$89, {"8W1","5W2"}, $G$14:$G$89, {"8W1";"5W2"}, $K$14:$K$89, "&lt;="&amp;$A164, $L$14:$L$89, "&gt;="&amp;$A165)), SUM(COUNTIFS($J$14:$J$89, D$106, $I$14:$I$89, "&gt; 0", $F$14:$F$89, "&lt;&gt;C", $G$14:$G$89, {"8W2","5W2"}, $G$14:$G$89, {"8W2";"5W2"}, $K$14:$K$89, "&lt;="&amp;$A164, $L$14:$L$89, "&gt;="&amp;$A165)), SUM(COUNTIFS($J$14:$J$89, D$106, $I$14:$I$89, "&gt; 0", $F$14:$F$89, "&lt;&gt;C", $G$14:$G$89, {"8W2","5W3"}, $G$14:$G$89, {"8W2";"5W3"}, $K$14:$K$89, "&lt;="&amp;$A164, $L$14:$L$89, "&gt;="&amp;$A165))))</f>
        <v>0</v>
      </c>
      <c r="E164" s="54">
        <f xml:space="preserve"> IF(COUNTIFS($J$14:$J$89, E$106, $I$14:$I$89, "&gt; 0", $F$14:$F$89, "&lt;&gt;C", $K$14:$K$89, "&lt;="&amp;$A164, $L$14:$L$89, "&gt;="&amp;$A165) &lt; 2, COUNTIFS($J$14:$J$89, E$106, $I$14:$I$89, "&gt; 0", $F$14:$F$89, "&lt;&gt;C", $K$14:$K$89, "&lt;="&amp;$A164, $L$14:$L$89, "&gt;="&amp;$A165), MAX(SUM(COUNTIFS($J$14:$J$89, E$106, $I$14:$I$89, "&gt; 0", $F$14:$F$89, "&lt;&gt;C", $G$14:$G$89, {"1"}, $G$14:$G$89, {"1"}, $K$14:$K$89, "&lt;="&amp;$A164, $L$14:$L$89, "&gt;="&amp;$A165)), SUM(COUNTIFS($J$14:$J$89, E$106, $I$14:$I$89, "&gt; 0", $F$14:$F$89, "&lt;&gt;C", $G$14:$G$89, {"1","5W1"}, $G$14:$G$89, {"1";"5W1"}, $K$14:$K$89, "&lt;="&amp;$A164, $L$14:$L$89, "&gt;="&amp;$A165)), SUM(COUNTIFS($J$14:$J$89, E$106, $I$14:$I$89, "&gt; 0", $F$14:$F$89, "&lt;&gt;C", $G$14:$G$89, {"1","5W2"}, $G$14:$G$89, {"1";"5W2"}, $K$14:$K$89, "&lt;="&amp;$A164, $L$14:$L$89, "&gt;="&amp;$A165)), SUM(COUNTIFS($J$14:$J$89, E$106, $I$14:$I$89, "&gt; 0", $F$14:$F$89, "&lt;&gt;C", $G$14:$G$89, {"1","5W3"}, $G$14:$G$89, {"1";"5W3"}, $K$14:$K$89, "&lt;="&amp;$A164, $L$14:$L$89, "&gt;="&amp;$A165)), SUM(COUNTIFS($J$14:$J$89, E$106, $I$14:$I$89, "&gt; 0", $F$14:$F$89, "&lt;&gt;C", $G$14:$G$89, {"1","8W1"}, $G$14:$G$89, {"1";"8W1"}, $K$14:$K$89, "&lt;="&amp;$A164, $L$14:$L$89, "&gt;="&amp;$A165)), SUM(COUNTIFS($J$14:$J$89, E$106, $I$14:$I$89, "&gt; 0", $F$14:$F$89, "&lt;&gt;C", $G$14:$G$89, {"1","8W2"}, $G$14:$G$89, {"1";"8W2"}, $K$14:$K$89, "&lt;="&amp;$A164, $L$14:$L$89, "&gt;="&amp;$A165)), SUM(COUNTIFS($J$14:$J$89, E$106, $I$14:$I$89, "&gt; 0", $F$14:$F$89, "&lt;&gt;C", $G$14:$G$89, {"8W1","5W1"}, $G$14:$G$89, {"8W1";"5W1"}, $K$14:$K$89, "&lt;="&amp;$A164, $L$14:$L$89, "&gt;="&amp;$A165)), SUM(COUNTIFS($J$14:$J$89, E$106, $I$14:$I$89, "&gt; 0", $F$14:$F$89, "&lt;&gt;C", $G$14:$G$89, {"8W1","5W2"}, $G$14:$G$89, {"8W1";"5W2"}, $K$14:$K$89, "&lt;="&amp;$A164, $L$14:$L$89, "&gt;="&amp;$A165)), SUM(COUNTIFS($J$14:$J$89, E$106, $I$14:$I$89, "&gt; 0", $F$14:$F$89, "&lt;&gt;C", $G$14:$G$89, {"8W2","5W2"}, $G$14:$G$89, {"8W2";"5W2"}, $K$14:$K$89, "&lt;="&amp;$A164, $L$14:$L$89, "&gt;="&amp;$A165)), SUM(COUNTIFS($J$14:$J$89, E$106, $I$14:$I$89, "&gt; 0", $F$14:$F$89, "&lt;&gt;C", $G$14:$G$89, {"8W2","5W3"}, $G$14:$G$89, {"8W2";"5W3"}, $K$14:$K$89, "&lt;="&amp;$A164, $L$14:$L$89, "&gt;="&amp;$A165))))</f>
        <v>0</v>
      </c>
      <c r="F164" s="54">
        <f xml:space="preserve"> IF(COUNTIFS($J$14:$J$89, F$106, $I$14:$I$89, "&gt; 0", $F$14:$F$89, "&lt;&gt;C", $K$14:$K$89, "&lt;="&amp;$A164, $L$14:$L$89, "&gt;="&amp;$A165) &lt; 2, COUNTIFS($J$14:$J$89, F$106, $I$14:$I$89, "&gt; 0", $F$14:$F$89, "&lt;&gt;C", $K$14:$K$89, "&lt;="&amp;$A164, $L$14:$L$89, "&gt;="&amp;$A165), MAX(SUM(COUNTIFS($J$14:$J$89, F$106, $I$14:$I$89, "&gt; 0", $F$14:$F$89, "&lt;&gt;C", $G$14:$G$89, {"1"}, $G$14:$G$89, {"1"}, $K$14:$K$89, "&lt;="&amp;$A164, $L$14:$L$89, "&gt;="&amp;$A165)), SUM(COUNTIFS($J$14:$J$89, F$106, $I$14:$I$89, "&gt; 0", $F$14:$F$89, "&lt;&gt;C", $G$14:$G$89, {"1","5W1"}, $G$14:$G$89, {"1";"5W1"}, $K$14:$K$89, "&lt;="&amp;$A164, $L$14:$L$89, "&gt;="&amp;$A165)), SUM(COUNTIFS($J$14:$J$89, F$106, $I$14:$I$89, "&gt; 0", $F$14:$F$89, "&lt;&gt;C", $G$14:$G$89, {"1","5W2"}, $G$14:$G$89, {"1";"5W2"}, $K$14:$K$89, "&lt;="&amp;$A164, $L$14:$L$89, "&gt;="&amp;$A165)), SUM(COUNTIFS($J$14:$J$89, F$106, $I$14:$I$89, "&gt; 0", $F$14:$F$89, "&lt;&gt;C", $G$14:$G$89, {"1","5W3"}, $G$14:$G$89, {"1";"5W3"}, $K$14:$K$89, "&lt;="&amp;$A164, $L$14:$L$89, "&gt;="&amp;$A165)), SUM(COUNTIFS($J$14:$J$89, F$106, $I$14:$I$89, "&gt; 0", $F$14:$F$89, "&lt;&gt;C", $G$14:$G$89, {"1","8W1"}, $G$14:$G$89, {"1";"8W1"}, $K$14:$K$89, "&lt;="&amp;$A164, $L$14:$L$89, "&gt;="&amp;$A165)), SUM(COUNTIFS($J$14:$J$89, F$106, $I$14:$I$89, "&gt; 0", $F$14:$F$89, "&lt;&gt;C", $G$14:$G$89, {"1","8W2"}, $G$14:$G$89, {"1";"8W2"}, $K$14:$K$89, "&lt;="&amp;$A164, $L$14:$L$89, "&gt;="&amp;$A165)), SUM(COUNTIFS($J$14:$J$89, F$106, $I$14:$I$89, "&gt; 0", $F$14:$F$89, "&lt;&gt;C", $G$14:$G$89, {"8W1","5W1"}, $G$14:$G$89, {"8W1";"5W1"}, $K$14:$K$89, "&lt;="&amp;$A164, $L$14:$L$89, "&gt;="&amp;$A165)), SUM(COUNTIFS($J$14:$J$89, F$106, $I$14:$I$89, "&gt; 0", $F$14:$F$89, "&lt;&gt;C", $G$14:$G$89, {"8W1","5W2"}, $G$14:$G$89, {"8W1";"5W2"}, $K$14:$K$89, "&lt;="&amp;$A164, $L$14:$L$89, "&gt;="&amp;$A165)), SUM(COUNTIFS($J$14:$J$89, F$106, $I$14:$I$89, "&gt; 0", $F$14:$F$89, "&lt;&gt;C", $G$14:$G$89, {"8W2","5W2"}, $G$14:$G$89, {"8W2";"5W2"}, $K$14:$K$89, "&lt;="&amp;$A164, $L$14:$L$89, "&gt;="&amp;$A165)), SUM(COUNTIFS($J$14:$J$89, F$106, $I$14:$I$89, "&gt; 0", $F$14:$F$89, "&lt;&gt;C", $G$14:$G$89, {"8W2","5W3"}, $G$14:$G$89, {"8W2";"5W3"}, $K$14:$K$89, "&lt;="&amp;$A164, $L$14:$L$89, "&gt;="&amp;$A165))))</f>
        <v>0</v>
      </c>
      <c r="G164" s="54">
        <f xml:space="preserve"> IF(COUNTIFS($J$14:$J$89, G$106, $I$14:$I$89, "&gt; 0", $F$14:$F$89, "&lt;&gt;C", $K$14:$K$89, "&lt;="&amp;$A164, $L$14:$L$89, "&gt;="&amp;$A165) &lt; 2, COUNTIFS($J$14:$J$89, G$106, $I$14:$I$89, "&gt; 0", $F$14:$F$89, "&lt;&gt;C", $K$14:$K$89, "&lt;="&amp;$A164, $L$14:$L$89, "&gt;="&amp;$A165), MAX(SUM(COUNTIFS($J$14:$J$89, G$106, $I$14:$I$89, "&gt; 0", $F$14:$F$89, "&lt;&gt;C", $G$14:$G$89, {"1"}, $G$14:$G$89, {"1"}, $K$14:$K$89, "&lt;="&amp;$A164, $L$14:$L$89, "&gt;="&amp;$A165)), SUM(COUNTIFS($J$14:$J$89, G$106, $I$14:$I$89, "&gt; 0", $F$14:$F$89, "&lt;&gt;C", $G$14:$G$89, {"1","5W1"}, $G$14:$G$89, {"1";"5W1"}, $K$14:$K$89, "&lt;="&amp;$A164, $L$14:$L$89, "&gt;="&amp;$A165)), SUM(COUNTIFS($J$14:$J$89, G$106, $I$14:$I$89, "&gt; 0", $F$14:$F$89, "&lt;&gt;C", $G$14:$G$89, {"1","5W2"}, $G$14:$G$89, {"1";"5W2"}, $K$14:$K$89, "&lt;="&amp;$A164, $L$14:$L$89, "&gt;="&amp;$A165)), SUM(COUNTIFS($J$14:$J$89, G$106, $I$14:$I$89, "&gt; 0", $F$14:$F$89, "&lt;&gt;C", $G$14:$G$89, {"1","5W3"}, $G$14:$G$89, {"1";"5W3"}, $K$14:$K$89, "&lt;="&amp;$A164, $L$14:$L$89, "&gt;="&amp;$A165)), SUM(COUNTIFS($J$14:$J$89, G$106, $I$14:$I$89, "&gt; 0", $F$14:$F$89, "&lt;&gt;C", $G$14:$G$89, {"1","8W1"}, $G$14:$G$89, {"1";"8W1"}, $K$14:$K$89, "&lt;="&amp;$A164, $L$14:$L$89, "&gt;="&amp;$A165)), SUM(COUNTIFS($J$14:$J$89, G$106, $I$14:$I$89, "&gt; 0", $F$14:$F$89, "&lt;&gt;C", $G$14:$G$89, {"1","8W2"}, $G$14:$G$89, {"1";"8W2"}, $K$14:$K$89, "&lt;="&amp;$A164, $L$14:$L$89, "&gt;="&amp;$A165)), SUM(COUNTIFS($J$14:$J$89, G$106, $I$14:$I$89, "&gt; 0", $F$14:$F$89, "&lt;&gt;C", $G$14:$G$89, {"8W1","5W1"}, $G$14:$G$89, {"8W1";"5W1"}, $K$14:$K$89, "&lt;="&amp;$A164, $L$14:$L$89, "&gt;="&amp;$A165)), SUM(COUNTIFS($J$14:$J$89, G$106, $I$14:$I$89, "&gt; 0", $F$14:$F$89, "&lt;&gt;C", $G$14:$G$89, {"8W1","5W2"}, $G$14:$G$89, {"8W1";"5W2"}, $K$14:$K$89, "&lt;="&amp;$A164, $L$14:$L$89, "&gt;="&amp;$A165)), SUM(COUNTIFS($J$14:$J$89, G$106, $I$14:$I$89, "&gt; 0", $F$14:$F$89, "&lt;&gt;C", $G$14:$G$89, {"8W2","5W2"}, $G$14:$G$89, {"8W2";"5W2"}, $K$14:$K$89, "&lt;="&amp;$A164, $L$14:$L$89, "&gt;="&amp;$A165)), SUM(COUNTIFS($J$14:$J$89, G$106, $I$14:$I$89, "&gt; 0", $F$14:$F$89, "&lt;&gt;C", $G$14:$G$89, {"8W2","5W3"}, $G$14:$G$89, {"8W2";"5W3"}, $K$14:$K$89, "&lt;="&amp;$A164, $L$14:$L$89, "&gt;="&amp;$A165))))</f>
        <v>0</v>
      </c>
      <c r="H164" s="54">
        <f xml:space="preserve"> IF(COUNTIFS($J$14:$J$89, H$106, $I$14:$I$89, "&gt; 0", $F$14:$F$89, "&lt;&gt;C", $K$14:$K$89, "&lt;="&amp;$A164, $L$14:$L$89, "&gt;="&amp;$A165) &lt; 2, COUNTIFS($J$14:$J$89, H$106, $I$14:$I$89, "&gt; 0", $F$14:$F$89, "&lt;&gt;C", $K$14:$K$89, "&lt;="&amp;$A164, $L$14:$L$89, "&gt;="&amp;$A165), MAX(SUM(COUNTIFS($J$14:$J$89, H$106, $I$14:$I$89, "&gt; 0", $F$14:$F$89, "&lt;&gt;C", $G$14:$G$89, {"1"}, $G$14:$G$89, {"1"}, $K$14:$K$89, "&lt;="&amp;$A164, $L$14:$L$89, "&gt;="&amp;$A165)), SUM(COUNTIFS($J$14:$J$89, H$106, $I$14:$I$89, "&gt; 0", $F$14:$F$89, "&lt;&gt;C", $G$14:$G$89, {"1","5W1"}, $G$14:$G$89, {"1";"5W1"}, $K$14:$K$89, "&lt;="&amp;$A164, $L$14:$L$89, "&gt;="&amp;$A165)), SUM(COUNTIFS($J$14:$J$89, H$106, $I$14:$I$89, "&gt; 0", $F$14:$F$89, "&lt;&gt;C", $G$14:$G$89, {"1","5W2"}, $G$14:$G$89, {"1";"5W2"}, $K$14:$K$89, "&lt;="&amp;$A164, $L$14:$L$89, "&gt;="&amp;$A165)), SUM(COUNTIFS($J$14:$J$89, H$106, $I$14:$I$89, "&gt; 0", $F$14:$F$89, "&lt;&gt;C", $G$14:$G$89, {"1","5W3"}, $G$14:$G$89, {"1";"5W3"}, $K$14:$K$89, "&lt;="&amp;$A164, $L$14:$L$89, "&gt;="&amp;$A165)), SUM(COUNTIFS($J$14:$J$89, H$106, $I$14:$I$89, "&gt; 0", $F$14:$F$89, "&lt;&gt;C", $G$14:$G$89, {"1","8W1"}, $G$14:$G$89, {"1";"8W1"}, $K$14:$K$89, "&lt;="&amp;$A164, $L$14:$L$89, "&gt;="&amp;$A165)), SUM(COUNTIFS($J$14:$J$89, H$106, $I$14:$I$89, "&gt; 0", $F$14:$F$89, "&lt;&gt;C", $G$14:$G$89, {"1","8W2"}, $G$14:$G$89, {"1";"8W2"}, $K$14:$K$89, "&lt;="&amp;$A164, $L$14:$L$89, "&gt;="&amp;$A165)), SUM(COUNTIFS($J$14:$J$89, H$106, $I$14:$I$89, "&gt; 0", $F$14:$F$89, "&lt;&gt;C", $G$14:$G$89, {"8W1","5W1"}, $G$14:$G$89, {"8W1";"5W1"}, $K$14:$K$89, "&lt;="&amp;$A164, $L$14:$L$89, "&gt;="&amp;$A165)), SUM(COUNTIFS($J$14:$J$89, H$106, $I$14:$I$89, "&gt; 0", $F$14:$F$89, "&lt;&gt;C", $G$14:$G$89, {"8W1","5W2"}, $G$14:$G$89, {"8W1";"5W2"}, $K$14:$K$89, "&lt;="&amp;$A164, $L$14:$L$89, "&gt;="&amp;$A165)), SUM(COUNTIFS($J$14:$J$89, H$106, $I$14:$I$89, "&gt; 0", $F$14:$F$89, "&lt;&gt;C", $G$14:$G$89, {"8W2","5W2"}, $G$14:$G$89, {"8W2";"5W2"}, $K$14:$K$89, "&lt;="&amp;$A164, $L$14:$L$89, "&gt;="&amp;$A165)), SUM(COUNTIFS($J$14:$J$89, H$106, $I$14:$I$89, "&gt; 0", $F$14:$F$89, "&lt;&gt;C", $G$14:$G$89, {"8W2","5W3"}, $G$14:$G$89, {"8W2";"5W3"}, $K$14:$K$89, "&lt;="&amp;$A164, $L$14:$L$89, "&gt;="&amp;$A165))))</f>
        <v>0</v>
      </c>
      <c r="P164"/>
    </row>
    <row r="165" spans="1:27" ht="15" x14ac:dyDescent="0.25">
      <c r="A165" s="152">
        <f t="shared" si="10"/>
        <v>0.91666666666666552</v>
      </c>
      <c r="B165" s="2"/>
      <c r="D165" s="1"/>
      <c r="E165" s="1"/>
      <c r="F165" s="1"/>
      <c r="G165" s="1"/>
      <c r="H165" s="84"/>
      <c r="I165"/>
      <c r="K165" s="142"/>
      <c r="M165" s="1"/>
      <c r="N165" s="1"/>
      <c r="O165" s="84"/>
      <c r="P165"/>
      <c r="Q165"/>
      <c r="R165" s="10"/>
      <c r="T165" s="10"/>
      <c r="W165"/>
      <c r="X165"/>
      <c r="Y165"/>
      <c r="Z165"/>
      <c r="AA165"/>
    </row>
    <row r="166" spans="1:27" x14ac:dyDescent="0.35">
      <c r="A166" s="154"/>
      <c r="L166" s="142"/>
      <c r="M166"/>
      <c r="N166"/>
      <c r="O166" s="155"/>
      <c r="P166"/>
      <c r="Q166"/>
    </row>
    <row r="167" spans="1:27" x14ac:dyDescent="0.35">
      <c r="P167"/>
      <c r="Q167" s="142"/>
    </row>
    <row r="168" spans="1:27" x14ac:dyDescent="0.35">
      <c r="P168"/>
      <c r="Q168" s="142"/>
    </row>
    <row r="169" spans="1:27" x14ac:dyDescent="0.35">
      <c r="P169"/>
      <c r="Q169" s="142"/>
    </row>
    <row r="170" spans="1:27" x14ac:dyDescent="0.35">
      <c r="P170"/>
      <c r="Q170" s="142"/>
    </row>
    <row r="171" spans="1:27" x14ac:dyDescent="0.35">
      <c r="P171"/>
      <c r="Q171" s="142"/>
    </row>
    <row r="172" spans="1:27" x14ac:dyDescent="0.35">
      <c r="P172"/>
      <c r="Q172" s="142"/>
    </row>
    <row r="173" spans="1:27" x14ac:dyDescent="0.35">
      <c r="P173"/>
      <c r="Q173" s="142"/>
    </row>
    <row r="174" spans="1:27" x14ac:dyDescent="0.35">
      <c r="P174"/>
      <c r="Q174" s="142"/>
    </row>
  </sheetData>
  <sheetProtection password="DFC9" sheet="1" selectLockedCells="1" pivotTables="0"/>
  <mergeCells count="5">
    <mergeCell ref="B2:D2"/>
    <mergeCell ref="B105:B106"/>
    <mergeCell ref="B91:D91"/>
    <mergeCell ref="C105:H105"/>
    <mergeCell ref="K105:P110"/>
  </mergeCells>
  <conditionalFormatting sqref="I56:L62 I72:J72 I79:L88 I65:L69">
    <cfRule type="expression" dxfId="88" priority="57">
      <formula>OR($C$4 &lt; 75%, $C$5 &lt; 48, $C$6 &lt; 40)</formula>
    </cfRule>
  </conditionalFormatting>
  <conditionalFormatting sqref="I14:L54">
    <cfRule type="expression" dxfId="87" priority="55">
      <formula>OR($C$4 &lt; 75%, $C$5 &lt; 48, $C$6 &lt; 40)</formula>
    </cfRule>
  </conditionalFormatting>
  <conditionalFormatting sqref="O14:O54 O56:O72 O79:O88">
    <cfRule type="cellIs" dxfId="86" priority="52" operator="equal">
      <formula>"""X"""</formula>
    </cfRule>
    <cfRule type="containsText" dxfId="85" priority="54" operator="containsText" text="? MTG PTRN">
      <formula>NOT(ISERROR(SEARCH("? MTG PTRN",O14)))</formula>
    </cfRule>
  </conditionalFormatting>
  <conditionalFormatting sqref="I81:L85 I87:L88 I65:L69">
    <cfRule type="expression" dxfId="84" priority="53">
      <formula>OR($C$4 &lt; 75%, $C$5 &lt; 48, $C$6 &lt; 40)</formula>
    </cfRule>
  </conditionalFormatting>
  <conditionalFormatting sqref="O14:O72 O79:O88">
    <cfRule type="cellIs" dxfId="83" priority="51" operator="equal">
      <formula>"O"</formula>
    </cfRule>
  </conditionalFormatting>
  <conditionalFormatting sqref="I57:I62 I14:I54 I81:I85 I87:I88 I65:I69">
    <cfRule type="cellIs" dxfId="82" priority="49" operator="greaterThan">
      <formula xml:space="preserve"> VALUE(TRIM(RIGHT(TRIM($B$2), 3)))</formula>
    </cfRule>
  </conditionalFormatting>
  <conditionalFormatting sqref="C107:H164">
    <cfRule type="cellIs" dxfId="81" priority="47" operator="greaterThan">
      <formula>1</formula>
    </cfRule>
    <cfRule type="cellIs" dxfId="80" priority="48" operator="equal">
      <formula>0</formula>
    </cfRule>
  </conditionalFormatting>
  <conditionalFormatting sqref="I56:L56">
    <cfRule type="expression" dxfId="79" priority="46">
      <formula>OR($C$4 &lt; 75%, $C$5 &lt; 48, $C$6 &lt; 40)</formula>
    </cfRule>
  </conditionalFormatting>
  <conditionalFormatting sqref="I56">
    <cfRule type="cellIs" dxfId="78" priority="45" operator="greaterThan">
      <formula xml:space="preserve"> VALUE(TRIM(RIGHT(TRIM($B$2), 3)))</formula>
    </cfRule>
  </conditionalFormatting>
  <conditionalFormatting sqref="M14:N54 M56:N88">
    <cfRule type="expression" dxfId="77" priority="65">
      <formula>MAX($C$107:$H$164) &gt; 1</formula>
    </cfRule>
  </conditionalFormatting>
  <conditionalFormatting sqref="I79:L80">
    <cfRule type="expression" dxfId="76" priority="43">
      <formula>OR($C$4 &lt; 75%, $C$5 &lt; 48, $C$6 &lt; 40)</formula>
    </cfRule>
  </conditionalFormatting>
  <conditionalFormatting sqref="I79:I80">
    <cfRule type="cellIs" dxfId="75" priority="42" operator="greaterThan">
      <formula xml:space="preserve"> VALUE(TRIM(RIGHT(TRIM($B$2), 3)))</formula>
    </cfRule>
  </conditionalFormatting>
  <conditionalFormatting sqref="I72:J72">
    <cfRule type="expression" dxfId="74" priority="40">
      <formula>OR($C$4 &lt; 75%, $C$5 &lt; 48, $C$6 &lt; 40)</formula>
    </cfRule>
  </conditionalFormatting>
  <conditionalFormatting sqref="I72">
    <cfRule type="cellIs" dxfId="73" priority="39" operator="greaterThan">
      <formula xml:space="preserve"> VALUE(TRIM(RIGHT(TRIM($B$2), 3)))</formula>
    </cfRule>
  </conditionalFormatting>
  <conditionalFormatting sqref="K86:L86">
    <cfRule type="expression" dxfId="72" priority="38">
      <formula>OR($C$4 &lt; 75%, $C$5 &lt; 48, $C$6 &lt; 40)</formula>
    </cfRule>
  </conditionalFormatting>
  <conditionalFormatting sqref="I86:L86">
    <cfRule type="expression" dxfId="71" priority="37">
      <formula>OR($C$4 &lt; 75%, $C$5 &lt; 48, $C$6 &lt; 40)</formula>
    </cfRule>
  </conditionalFormatting>
  <conditionalFormatting sqref="I86">
    <cfRule type="cellIs" dxfId="70" priority="36" operator="greaterThan">
      <formula xml:space="preserve"> VALUE(TRIM(RIGHT(TRIM($B$2), 3)))</formula>
    </cfRule>
  </conditionalFormatting>
  <conditionalFormatting sqref="I73:L78">
    <cfRule type="expression" dxfId="69" priority="31">
      <formula>OR($C$4 &lt; 75%, $C$5 &lt; 48, $C$6 &lt; 40)</formula>
    </cfRule>
  </conditionalFormatting>
  <conditionalFormatting sqref="O73:O78">
    <cfRule type="cellIs" dxfId="68" priority="28" operator="equal">
      <formula>"""X"""</formula>
    </cfRule>
    <cfRule type="containsText" dxfId="67" priority="30" operator="containsText" text="? MTG PTRN">
      <formula>NOT(ISERROR(SEARCH("? MTG PTRN",O73)))</formula>
    </cfRule>
  </conditionalFormatting>
  <conditionalFormatting sqref="I75:L78">
    <cfRule type="expression" dxfId="66" priority="29">
      <formula>OR($C$4 &lt; 75%, $C$5 &lt; 48, $C$6 &lt; 40)</formula>
    </cfRule>
  </conditionalFormatting>
  <conditionalFormatting sqref="O73:O78">
    <cfRule type="cellIs" dxfId="65" priority="27" operator="equal">
      <formula>"O"</formula>
    </cfRule>
  </conditionalFormatting>
  <conditionalFormatting sqref="I75:I78">
    <cfRule type="cellIs" dxfId="64" priority="26" operator="greaterThan">
      <formula xml:space="preserve"> VALUE(TRIM(RIGHT(TRIM($B$2), 3)))</formula>
    </cfRule>
  </conditionalFormatting>
  <conditionalFormatting sqref="I73:L74">
    <cfRule type="expression" dxfId="63" priority="25">
      <formula>OR($C$4 &lt; 75%, $C$5 &lt; 48, $C$6 &lt; 40)</formula>
    </cfRule>
  </conditionalFormatting>
  <conditionalFormatting sqref="I73:I74">
    <cfRule type="cellIs" dxfId="62" priority="24" operator="greaterThan">
      <formula xml:space="preserve"> VALUE(TRIM(RIGHT(TRIM($B$2), 3)))</formula>
    </cfRule>
  </conditionalFormatting>
  <conditionalFormatting sqref="K64:L64 I63:L63">
    <cfRule type="expression" dxfId="61" priority="21">
      <formula>OR($C$4 &lt; 75%, $C$5 &lt; 48, $C$6 &lt; 40)</formula>
    </cfRule>
  </conditionalFormatting>
  <conditionalFormatting sqref="I63:L63 K64:L64">
    <cfRule type="expression" dxfId="60" priority="20">
      <formula>OR($C$4 &lt; 75%, $C$5 &lt; 48, $C$6 &lt; 40)</formula>
    </cfRule>
  </conditionalFormatting>
  <conditionalFormatting sqref="I63">
    <cfRule type="cellIs" dxfId="59" priority="19" operator="greaterThan">
      <formula xml:space="preserve"> VALUE(TRIM(RIGHT(TRIM($B$2), 3)))</formula>
    </cfRule>
  </conditionalFormatting>
  <conditionalFormatting sqref="I64:J64">
    <cfRule type="expression" dxfId="58" priority="18">
      <formula>OR($C$4 &lt; 75%, $C$5 &lt; 48, $C$6 &lt; 40)</formula>
    </cfRule>
  </conditionalFormatting>
  <conditionalFormatting sqref="I64:J64">
    <cfRule type="expression" dxfId="57" priority="17">
      <formula>OR($C$4 &lt; 75%, $C$5 &lt; 48, $C$6 &lt; 40)</formula>
    </cfRule>
  </conditionalFormatting>
  <conditionalFormatting sqref="I64">
    <cfRule type="cellIs" dxfId="56" priority="16" operator="greaterThan">
      <formula xml:space="preserve"> VALUE(TRIM(RIGHT(TRIM($B$2), 3)))</formula>
    </cfRule>
  </conditionalFormatting>
  <conditionalFormatting sqref="I70:L70">
    <cfRule type="expression" dxfId="55" priority="13">
      <formula>OR($C$4 &lt; 75%, $C$5 &lt; 48, $C$6 &lt; 40)</formula>
    </cfRule>
  </conditionalFormatting>
  <conditionalFormatting sqref="I70:L70">
    <cfRule type="expression" dxfId="54" priority="12">
      <formula>OR($C$4 &lt; 75%, $C$5 &lt; 48, $C$6 &lt; 40)</formula>
    </cfRule>
  </conditionalFormatting>
  <conditionalFormatting sqref="I70">
    <cfRule type="cellIs" dxfId="53" priority="11" operator="greaterThan">
      <formula xml:space="preserve"> VALUE(TRIM(RIGHT(TRIM($B$2), 3)))</formula>
    </cfRule>
  </conditionalFormatting>
  <conditionalFormatting sqref="I71:L71">
    <cfRule type="expression" dxfId="52" priority="9">
      <formula>OR($C$4 &lt; 75%, $C$5 &lt; 48, $C$6 &lt; 40)</formula>
    </cfRule>
  </conditionalFormatting>
  <conditionalFormatting sqref="I71:L71">
    <cfRule type="expression" dxfId="51" priority="8">
      <formula>OR($C$4 &lt; 75%, $C$5 &lt; 48, $C$6 &lt; 40)</formula>
    </cfRule>
  </conditionalFormatting>
  <conditionalFormatting sqref="I71">
    <cfRule type="cellIs" dxfId="50" priority="7" operator="greaterThan">
      <formula xml:space="preserve"> VALUE(TRIM(RIGHT(TRIM($B$2), 3)))</formula>
    </cfRule>
  </conditionalFormatting>
  <conditionalFormatting sqref="G14:G54">
    <cfRule type="expression" dxfId="49" priority="4">
      <formula>NOT(OR(G14 = "", G14 = "1", G14 = "8W1",G14="8W2",G14="5W1",G14="5W2",G14="5W3"))</formula>
    </cfRule>
  </conditionalFormatting>
  <conditionalFormatting sqref="G56:G88">
    <cfRule type="expression" dxfId="48" priority="3">
      <formula>NOT(OR(G56="",G56="1",G56="8W1",G56="8W2",G56="5W1",G56="5W2",G56="5W3"))</formula>
    </cfRule>
  </conditionalFormatting>
  <conditionalFormatting sqref="K72:L72">
    <cfRule type="expression" dxfId="47" priority="2">
      <formula>OR($C$4 &lt; 75%, $C$5 &lt; 48, $C$6 &lt; 40)</formula>
    </cfRule>
  </conditionalFormatting>
  <conditionalFormatting sqref="K72:L72">
    <cfRule type="expression" dxfId="46" priority="1">
      <formula>OR($C$4 &lt; 75%, $C$5 &lt; 48, $C$6 &lt; 40)</formula>
    </cfRule>
  </conditionalFormatting>
  <pageMargins left="0.7" right="0.7" top="0.75" bottom="0.75" header="0.3" footer="0.3"/>
  <pageSetup scale="23" orientation="portrait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  <pageSetUpPr fitToPage="1"/>
  </sheetPr>
  <dimension ref="A1:AJ174"/>
  <sheetViews>
    <sheetView topLeftCell="A9" zoomScaleNormal="100" workbookViewId="0">
      <selection activeCell="G15" sqref="G15"/>
    </sheetView>
  </sheetViews>
  <sheetFormatPr defaultColWidth="15.140625" defaultRowHeight="23.25" x14ac:dyDescent="0.35"/>
  <cols>
    <col min="1" max="1" width="10.5703125" style="50" customWidth="1"/>
    <col min="2" max="2" width="17.85546875" customWidth="1"/>
    <col min="3" max="6" width="12.140625" customWidth="1"/>
    <col min="7" max="7" width="11.85546875" customWidth="1"/>
    <col min="8" max="8" width="12.140625" customWidth="1"/>
    <col min="9" max="9" width="8.85546875" style="2" customWidth="1"/>
    <col min="10" max="10" width="8.5703125" customWidth="1"/>
    <col min="11" max="11" width="10.42578125" style="1" customWidth="1"/>
    <col min="12" max="12" width="10.140625" style="1" customWidth="1"/>
    <col min="13" max="13" width="7.85546875" style="84" customWidth="1"/>
    <col min="14" max="14" width="9.85546875" style="84" customWidth="1"/>
    <col min="15" max="15" width="8.5703125" customWidth="1"/>
    <col min="16" max="16" width="5.85546875" style="10" customWidth="1"/>
    <col min="17" max="17" width="10.85546875" style="11" customWidth="1"/>
    <col min="18" max="18" width="8.5703125" style="11" customWidth="1"/>
    <col min="19" max="19" width="8.5703125" style="10" customWidth="1"/>
    <col min="20" max="20" width="8.5703125" style="22" customWidth="1"/>
    <col min="21" max="24" width="8.5703125" style="10" customWidth="1"/>
    <col min="25" max="27" width="9.42578125" style="10" customWidth="1"/>
    <col min="28" max="65" width="9.42578125" customWidth="1"/>
  </cols>
  <sheetData>
    <row r="1" spans="1:27" ht="29.45" customHeight="1" thickBot="1" x14ac:dyDescent="0.4">
      <c r="B1" t="s">
        <v>680</v>
      </c>
      <c r="I1" s="74"/>
      <c r="J1" s="80" t="s">
        <v>18</v>
      </c>
      <c r="K1"/>
      <c r="L1"/>
      <c r="P1" s="79"/>
      <c r="Q1" s="40"/>
    </row>
    <row r="2" spans="1:27" x14ac:dyDescent="0.35">
      <c r="B2" s="240" t="s">
        <v>668</v>
      </c>
      <c r="C2" s="241"/>
      <c r="D2" s="242"/>
      <c r="G2" s="232" t="s">
        <v>681</v>
      </c>
      <c r="H2" s="233"/>
      <c r="I2" s="76"/>
      <c r="J2" s="75" t="s">
        <v>19</v>
      </c>
      <c r="K2" s="26" t="s">
        <v>20</v>
      </c>
      <c r="L2" s="26" t="s">
        <v>21</v>
      </c>
      <c r="M2" s="85" t="s">
        <v>22</v>
      </c>
      <c r="N2" s="162"/>
    </row>
    <row r="3" spans="1:27" ht="15.6" customHeight="1" x14ac:dyDescent="0.35">
      <c r="B3" s="139" t="str">
        <f xml:space="preserve"> CONCATENATE("AVG Enrollment Capacity  =  ", TEXT(SUMIF(I14:I89, "&gt;0")/(COUNTIF(I14:I89, "&gt;0") - COUNTIF(F14:F89,"=C")), "0.0"), " seats")</f>
        <v>AVG Enrollment Capacity  =  31.2 seats</v>
      </c>
      <c r="C3" s="125"/>
      <c r="D3" s="126"/>
      <c r="G3" s="234" t="s">
        <v>687</v>
      </c>
      <c r="H3" s="235"/>
      <c r="I3"/>
      <c r="J3" s="27" t="s">
        <v>23</v>
      </c>
      <c r="K3" s="24"/>
      <c r="L3" s="25"/>
      <c r="M3" s="86"/>
      <c r="N3" s="163"/>
      <c r="Q3" s="10"/>
      <c r="R3" s="10"/>
    </row>
    <row r="4" spans="1:27" ht="15.6" customHeight="1" x14ac:dyDescent="0.35">
      <c r="B4" s="138" t="s">
        <v>24</v>
      </c>
      <c r="C4" s="127">
        <f>(SUMIF(I14:I88,"&gt;0")/(COUNTIF(I14:I88,"&gt;0") - COUNTIF(F14:F88,"=C"))/(VALUE(TRIM(RIGHT(TRIM(B2),3)))))</f>
        <v>0.891156462585034</v>
      </c>
      <c r="D4" s="17" t="s">
        <v>25</v>
      </c>
      <c r="G4" s="234" t="s">
        <v>688</v>
      </c>
      <c r="H4" s="235"/>
      <c r="I4"/>
      <c r="J4" s="27" t="s">
        <v>26</v>
      </c>
      <c r="K4" s="24"/>
      <c r="L4" s="25"/>
      <c r="M4" s="86"/>
      <c r="N4" s="163"/>
      <c r="Q4" s="10"/>
      <c r="R4" s="10"/>
    </row>
    <row r="5" spans="1:27" ht="15.6" customHeight="1" x14ac:dyDescent="0.35">
      <c r="B5" s="138" t="s">
        <v>27</v>
      </c>
      <c r="C5" s="128">
        <f>SUM(N14:N88)</f>
        <v>48</v>
      </c>
      <c r="D5" s="129" t="s">
        <v>28</v>
      </c>
      <c r="G5" s="234" t="s">
        <v>682</v>
      </c>
      <c r="H5" s="235"/>
      <c r="I5"/>
      <c r="J5" s="27" t="s">
        <v>29</v>
      </c>
      <c r="K5" s="24"/>
      <c r="L5" s="25"/>
      <c r="M5" s="86"/>
      <c r="N5" s="163"/>
      <c r="Q5" s="10"/>
      <c r="R5" s="10"/>
    </row>
    <row r="6" spans="1:27" ht="15.6" customHeight="1" thickBot="1" x14ac:dyDescent="0.4">
      <c r="B6" s="138" t="s">
        <v>30</v>
      </c>
      <c r="C6" s="130">
        <f xml:space="preserve"> C4*C5</f>
        <v>42.775510204081634</v>
      </c>
      <c r="D6" s="19" t="s">
        <v>31</v>
      </c>
      <c r="G6" s="236" t="s">
        <v>686</v>
      </c>
      <c r="H6" s="237"/>
      <c r="I6"/>
      <c r="J6" s="27" t="s">
        <v>32</v>
      </c>
      <c r="K6" s="24"/>
      <c r="L6" s="25"/>
      <c r="M6" s="86"/>
      <c r="N6" s="163"/>
      <c r="Q6" s="12"/>
      <c r="R6" s="12"/>
      <c r="S6" s="13"/>
    </row>
    <row r="7" spans="1:27" ht="16.350000000000001" customHeight="1" x14ac:dyDescent="0.35">
      <c r="B7" s="45"/>
      <c r="C7" s="46"/>
      <c r="D7" s="47"/>
      <c r="I7"/>
      <c r="J7" s="48"/>
      <c r="K7" s="14"/>
      <c r="L7" s="49"/>
      <c r="M7" s="87"/>
      <c r="N7" s="87"/>
      <c r="Q7" s="12"/>
      <c r="R7" s="12"/>
      <c r="S7" s="13"/>
    </row>
    <row r="8" spans="1:27" ht="19.350000000000001" customHeight="1" x14ac:dyDescent="0.35">
      <c r="A8" s="136" t="str">
        <f>IF(AND(C4 &gt;= 75%, C5 &gt;= 48, C6 &gt;= 40), J1, "~")</f>
        <v></v>
      </c>
      <c r="B8" s="77" t="str">
        <f>IF(AND(C4 &gt;= 75%, C5 &gt;= 48, C6 &gt;= 40), " Your schedule meets the PAR puzzle requirements (75%/48/40).", "Yikes! At least one PAR puzzle requirement (75%/48/40) is unmet.")</f>
        <v xml:space="preserve"> Your schedule meets the PAR puzzle requirements (75%/48/40).</v>
      </c>
      <c r="C8" s="131"/>
      <c r="D8" s="131"/>
      <c r="E8" s="42"/>
      <c r="F8" s="42"/>
      <c r="G8" s="42"/>
      <c r="H8" s="42"/>
      <c r="I8" s="42"/>
      <c r="J8" s="42"/>
      <c r="K8" s="43"/>
      <c r="L8" s="44"/>
      <c r="M8" s="88"/>
      <c r="N8" s="88"/>
      <c r="Q8" s="12"/>
      <c r="R8" s="12"/>
      <c r="S8" s="13"/>
    </row>
    <row r="9" spans="1:27" ht="19.350000000000001" customHeight="1" x14ac:dyDescent="0.35">
      <c r="A9" s="136" t="str">
        <f xml:space="preserve"> IF(MAX(C107:G164) &gt; 1, "~",J1)</f>
        <v></v>
      </c>
      <c r="B9" s="77" t="str">
        <f>IF(MAX(C107:G164) &gt; 1, " Egad! Two or more courses overlap in this room.", " There are no scheduling conflicts.")</f>
        <v xml:space="preserve"> There are no scheduling conflicts.</v>
      </c>
      <c r="C9" s="131"/>
      <c r="D9" s="131"/>
      <c r="E9" s="131"/>
      <c r="F9" s="131"/>
      <c r="G9" s="131"/>
      <c r="H9" s="131"/>
      <c r="I9" s="42"/>
      <c r="J9" s="42"/>
      <c r="K9" s="42"/>
      <c r="L9" s="42"/>
      <c r="M9" s="89"/>
      <c r="N9" s="89"/>
      <c r="Q9" s="12"/>
      <c r="R9" s="12"/>
      <c r="S9" s="13"/>
    </row>
    <row r="10" spans="1:27" ht="19.350000000000001" customHeight="1" x14ac:dyDescent="0.35">
      <c r="A10" s="136" t="str">
        <f>IF(COUNTIF(O14:O88,"O")=0,J1, "~")</f>
        <v></v>
      </c>
      <c r="B10" s="77" t="str">
        <f xml:space="preserve"> IF(COUNTIF(O14:O88,"O") = 0, " All of the meeting patterns are approved.", CONCATENATE(" Oops! ", TEXT(COUNTIF(O14:O88, "O"), "0"), " meeting pattern", IF(COUNTIF(O14:O88, "O") = 1, "", "s"), " must be re-checked. "))</f>
        <v xml:space="preserve"> All of the meeting patterns are approved.</v>
      </c>
      <c r="C10" s="131"/>
      <c r="D10" s="131"/>
      <c r="E10" s="131"/>
      <c r="F10" s="131"/>
      <c r="G10" s="131"/>
      <c r="H10" s="131"/>
      <c r="I10" s="42"/>
      <c r="J10" s="42"/>
      <c r="K10" s="42"/>
      <c r="L10" s="42"/>
      <c r="M10" s="89"/>
      <c r="N10" s="89"/>
      <c r="O10" s="73"/>
      <c r="Q10" s="12"/>
      <c r="R10" s="12"/>
      <c r="S10" s="13"/>
    </row>
    <row r="11" spans="1:27" ht="19.350000000000001" customHeight="1" x14ac:dyDescent="0.35">
      <c r="A11" s="136" t="str">
        <f>IF(MAX(I14:I88) &lt;= VALUE(TRIM(RIGHT(TRIM(B2),3))),J1, "~")</f>
        <v></v>
      </c>
      <c r="B11" s="77" t="str">
        <f xml:space="preserve"> IF(MAX(I14:I88) &lt;= VALUE(TRIM(RIGHT(TRIM(B2),3))), " All enrollment caps satisfy the room capacity limit.", " Whoa! At least one enrollment cap EXCEEDS the room capacity.")</f>
        <v xml:space="preserve"> All enrollment caps satisfy the room capacity limit.</v>
      </c>
      <c r="C11" s="131"/>
      <c r="D11" s="131"/>
      <c r="E11" s="131"/>
      <c r="F11" s="131"/>
      <c r="G11" s="131"/>
      <c r="H11" s="131"/>
      <c r="I11" s="42"/>
      <c r="J11" s="42"/>
      <c r="K11" s="42"/>
      <c r="L11" s="42"/>
      <c r="M11" s="89"/>
      <c r="N11" s="89"/>
      <c r="Q11" s="12"/>
      <c r="R11" s="12"/>
      <c r="S11" s="13"/>
    </row>
    <row r="12" spans="1:27" ht="14.85" customHeight="1" thickBot="1" x14ac:dyDescent="0.4">
      <c r="I12" s="5"/>
      <c r="J12" s="4"/>
      <c r="K12" s="5"/>
      <c r="L12" s="6"/>
      <c r="O12" s="41"/>
      <c r="Q12" s="12"/>
      <c r="R12" s="12"/>
      <c r="S12" s="13"/>
    </row>
    <row r="13" spans="1:27" ht="53.85" customHeight="1" thickBot="1" x14ac:dyDescent="0.4">
      <c r="B13" s="164" t="s">
        <v>33</v>
      </c>
      <c r="C13" s="165" t="s">
        <v>34</v>
      </c>
      <c r="D13" s="165" t="s">
        <v>35</v>
      </c>
      <c r="E13" s="165" t="s">
        <v>36</v>
      </c>
      <c r="F13" s="165" t="s">
        <v>670</v>
      </c>
      <c r="G13" s="166" t="s">
        <v>665</v>
      </c>
      <c r="H13" s="165" t="s">
        <v>37</v>
      </c>
      <c r="I13" s="165" t="s">
        <v>38</v>
      </c>
      <c r="J13" s="174" t="s">
        <v>39</v>
      </c>
      <c r="K13" s="174" t="s">
        <v>40</v>
      </c>
      <c r="L13" s="174" t="s">
        <v>41</v>
      </c>
      <c r="M13" s="200" t="s">
        <v>685</v>
      </c>
      <c r="N13" s="230" t="s">
        <v>689</v>
      </c>
      <c r="O13" s="167" t="s">
        <v>42</v>
      </c>
      <c r="Q13" s="10"/>
      <c r="R13" s="10"/>
    </row>
    <row r="14" spans="1:27" s="40" customFormat="1" ht="17.100000000000001" customHeight="1" x14ac:dyDescent="0.35">
      <c r="A14" s="50"/>
      <c r="B14" s="97" t="s">
        <v>710</v>
      </c>
      <c r="C14" s="98" t="s">
        <v>694</v>
      </c>
      <c r="D14" s="99">
        <v>456</v>
      </c>
      <c r="E14" s="100" t="s">
        <v>652</v>
      </c>
      <c r="F14" s="100"/>
      <c r="G14" s="100" t="s">
        <v>672</v>
      </c>
      <c r="H14" s="181"/>
      <c r="I14" s="101">
        <v>30</v>
      </c>
      <c r="J14" s="102" t="s">
        <v>43</v>
      </c>
      <c r="K14" s="103">
        <v>0.3125</v>
      </c>
      <c r="L14" s="103">
        <v>0.34722222222222227</v>
      </c>
      <c r="M14" s="132">
        <f>IF(OR(I14 = "", I14 = 0, LEFT(TRIM(F14),1) = "C", LEFT(TRIM(F14),1) = "c"), "", FLOOR((L14 - K14)*1440*LEN(TRIM(J14))/50,1))</f>
        <v>3</v>
      </c>
      <c r="N14" s="132">
        <f>IF(AND(I14&gt;0,G14=""),"Session?",IF(OR(I14="",I14=0,LEFT(TRIM(F14),1)="C",LEFT(TRIM(F14),1)="c"),"",IF(TRIM(G14)="1",M14,IF(TRIM(G14)="5W1",M14/3,IF(TRIM(G14)="5W2",M14/3,IF(TRIM(G14)="5W3",M14/3,IF(TRIM(G14)="8W1",M14/2,IF(TRIM(G14)="8W2",M14/2,"Session??"))))))))</f>
        <v>1</v>
      </c>
      <c r="O14" s="133" t="str">
        <f>IF(AND(I14 &gt; 0, OR(J14 = "", K14 = "", L14 = "")), "O", IF(AND(J14 = "", K14 = "", L14 = ""), "", IF(OR(TRIM(J14) = "S", COUNTIF('PAR Appr Mtgs'!A:A, TRIM(J14) &amp; " " &amp;TRIM(TEXT(K14,"H:MM AM/PM"))&amp; " " &amp; "-" &amp; " " &amp;TRIM(TEXT(L14, "H:MM AM/PM"))) &gt; 0), $J$2, "O")))</f>
        <v>P</v>
      </c>
      <c r="P14" s="51"/>
      <c r="Q14" s="51"/>
      <c r="R14" s="51"/>
      <c r="S14" s="51"/>
      <c r="T14" s="52"/>
      <c r="U14" s="51"/>
      <c r="V14" s="51"/>
      <c r="W14" s="51"/>
      <c r="X14" s="51"/>
      <c r="Y14" s="51"/>
      <c r="Z14" s="51"/>
      <c r="AA14" s="51"/>
    </row>
    <row r="15" spans="1:27" s="40" customFormat="1" ht="17.100000000000001" customHeight="1" thickBot="1" x14ac:dyDescent="0.4">
      <c r="A15" s="50"/>
      <c r="B15" s="176"/>
      <c r="C15" s="191"/>
      <c r="D15" s="192"/>
      <c r="E15" s="179"/>
      <c r="F15" s="179"/>
      <c r="G15" s="179"/>
      <c r="H15" s="183"/>
      <c r="I15" s="193"/>
      <c r="J15" s="180" t="s">
        <v>44</v>
      </c>
      <c r="K15" s="104">
        <v>0.3125</v>
      </c>
      <c r="L15" s="104">
        <v>0.34722222222222227</v>
      </c>
      <c r="M15" s="158" t="str">
        <f>IF(OR(I15 = "", I15 = 0, LEFT(TRIM(F15),1) = "C", LEFT(TRIM(F15),1) = "c"), "", FLOOR((L15 - K15)*1440*LEN(TRIM(J15))/50,1))</f>
        <v/>
      </c>
      <c r="N15" s="158" t="str">
        <f>IF(AND(I15&gt;0,G15=""),"Session?",IF(OR(I15="",I15=0,LEFT(TRIM(F15),1)="C",LEFT(TRIM(F15),1)="c"),"",IF(TRIM(G15)="1",M15,IF(TRIM(G15)="5W1",M15/3,IF(TRIM(G15)="5W2",M15/3,IF(TRIM(G15)="5W3",M15/3,IF(TRIM(G15)="8W1",M15/2,IF(TRIM(G15)="8W2",M15/2,"Session??"))))))))</f>
        <v/>
      </c>
      <c r="O15" s="134" t="str">
        <f>IF(AND(I15 &gt; 0, OR(J15 = "", K15 = "", L15 = "")), "O", IF(AND(J15 = "", K15 = "", L15 = ""), "", IF(OR(TRIM(J15) = "S", COUNTIF('PAR Appr Mtgs'!A:A, TRIM(J15) &amp; " " &amp;TRIM(TEXT(K15,"H:MM AM/PM"))&amp; " " &amp; "-" &amp; " " &amp;TRIM(TEXT(L15, "H:MM AM/PM"))) &gt; 0), $J$2, "O")))</f>
        <v>P</v>
      </c>
      <c r="P15" s="51"/>
      <c r="Q15" s="51"/>
      <c r="R15" s="51"/>
      <c r="S15" s="51"/>
      <c r="T15" s="52"/>
      <c r="U15" s="51"/>
      <c r="V15" s="51"/>
      <c r="W15" s="51"/>
      <c r="X15" s="51"/>
      <c r="Y15" s="51"/>
      <c r="Z15" s="51"/>
      <c r="AA15" s="51"/>
    </row>
    <row r="16" spans="1:27" s="40" customFormat="1" ht="17.100000000000001" customHeight="1" x14ac:dyDescent="0.35">
      <c r="A16" s="50"/>
      <c r="B16" s="97" t="s">
        <v>711</v>
      </c>
      <c r="C16" s="105" t="s">
        <v>694</v>
      </c>
      <c r="D16" s="106">
        <v>411</v>
      </c>
      <c r="E16" s="100" t="s">
        <v>653</v>
      </c>
      <c r="F16" s="100"/>
      <c r="G16" s="100" t="s">
        <v>666</v>
      </c>
      <c r="H16" s="181"/>
      <c r="I16" s="107">
        <v>30</v>
      </c>
      <c r="J16" s="102" t="s">
        <v>43</v>
      </c>
      <c r="K16" s="103">
        <v>0.35416666666666669</v>
      </c>
      <c r="L16" s="103">
        <v>0.3888888888888889</v>
      </c>
      <c r="M16" s="132">
        <f t="shared" ref="M16:M54" si="0">IF(OR(I16 = "", I16 = 0, LEFT(TRIM(F16),1) = "C", LEFT(TRIM(F16),1) = "c"), "", FLOOR((L16 - K16)*1440*LEN(TRIM(J16))/50,1))</f>
        <v>3</v>
      </c>
      <c r="N16" s="132">
        <f t="shared" ref="N16:N79" si="1">IF(AND(I16&gt;0,G16=""),"Session?",IF(OR(I16="",I16=0,LEFT(TRIM(F16),1)="C",LEFT(TRIM(F16),1)="c"),"",IF(TRIM(G16)="1",M16,IF(TRIM(G16)="5W1",M16/3,IF(TRIM(G16)="5W2",M16/3,IF(TRIM(G16)="5W3",M16/3,IF(TRIM(G16)="8W1",M16/2,IF(TRIM(G16)="8W2",M16/2,"Session??"))))))))</f>
        <v>3</v>
      </c>
      <c r="O16" s="133" t="str">
        <f>IF(AND(I16 &gt; 0, OR(J16 = "", K16 = "", L16 = "")), "O", IF(AND(J16 = "", K16 = "", L16 = ""), "", IF(OR(TRIM(J16) = "S", COUNTIF('PAR Appr Mtgs'!A:A, TRIM(J16) &amp; " " &amp;TRIM(TEXT(K16,"H:MM AM/PM"))&amp; " " &amp; "-" &amp; " " &amp;TRIM(TEXT(L16, "H:MM AM/PM"))) &gt; 0), $J$2, "O")))</f>
        <v>P</v>
      </c>
      <c r="P16" s="51"/>
      <c r="Q16" s="51"/>
      <c r="R16" s="51"/>
      <c r="S16" s="51"/>
      <c r="T16" s="52"/>
      <c r="U16" s="51"/>
      <c r="V16" s="51"/>
      <c r="W16" s="51"/>
      <c r="X16" s="51"/>
      <c r="Y16" s="51"/>
      <c r="Z16" s="51"/>
      <c r="AA16" s="51"/>
    </row>
    <row r="17" spans="1:27" s="40" customFormat="1" ht="17.100000000000001" customHeight="1" thickBot="1" x14ac:dyDescent="0.4">
      <c r="A17" s="50"/>
      <c r="B17" s="176"/>
      <c r="C17" s="177"/>
      <c r="D17" s="178"/>
      <c r="E17" s="179"/>
      <c r="F17" s="179"/>
      <c r="G17" s="179"/>
      <c r="H17" s="183"/>
      <c r="I17" s="108"/>
      <c r="J17" s="180" t="s">
        <v>44</v>
      </c>
      <c r="K17" s="104">
        <v>0.35416666666666669</v>
      </c>
      <c r="L17" s="104">
        <v>0.3888888888888889</v>
      </c>
      <c r="M17" s="158" t="str">
        <f t="shared" si="0"/>
        <v/>
      </c>
      <c r="N17" s="158" t="str">
        <f t="shared" si="1"/>
        <v/>
      </c>
      <c r="O17" s="134" t="str">
        <f>IF(AND(I17 &gt; 0, OR(J17 = "", K17 = "", L17 = "")), "O", IF(AND(J17 = "", K17 = "", L17 = ""), "", IF(OR(TRIM(J17) = "S", COUNTIF('PAR Appr Mtgs'!A:A, TRIM(J17) &amp; " " &amp;TRIM(TEXT(K17,"H:MM AM/PM"))&amp; " " &amp; "-" &amp; " " &amp;TRIM(TEXT(L17, "H:MM AM/PM"))) &gt; 0), $J$2, "O")))</f>
        <v>P</v>
      </c>
      <c r="P17" s="51"/>
      <c r="Q17" s="51"/>
      <c r="R17" s="51"/>
      <c r="S17" s="51"/>
      <c r="T17" s="52"/>
      <c r="U17" s="51"/>
      <c r="V17" s="51"/>
      <c r="W17" s="51"/>
      <c r="X17" s="51"/>
      <c r="Y17" s="51"/>
      <c r="Z17" s="51"/>
      <c r="AA17" s="51"/>
    </row>
    <row r="18" spans="1:27" s="40" customFormat="1" ht="17.100000000000001" customHeight="1" x14ac:dyDescent="0.35">
      <c r="A18" s="50"/>
      <c r="B18" s="97" t="s">
        <v>712</v>
      </c>
      <c r="C18" s="105" t="s">
        <v>684</v>
      </c>
      <c r="D18" s="106">
        <v>234</v>
      </c>
      <c r="E18" s="100" t="s">
        <v>649</v>
      </c>
      <c r="F18" s="100"/>
      <c r="G18" s="100" t="s">
        <v>666</v>
      </c>
      <c r="H18" s="181"/>
      <c r="I18" s="107">
        <v>30</v>
      </c>
      <c r="J18" s="102" t="s">
        <v>43</v>
      </c>
      <c r="K18" s="103">
        <v>0.39583333333333331</v>
      </c>
      <c r="L18" s="103">
        <v>0.43055555555555558</v>
      </c>
      <c r="M18" s="132">
        <f t="shared" si="0"/>
        <v>3</v>
      </c>
      <c r="N18" s="132">
        <f t="shared" si="1"/>
        <v>3</v>
      </c>
      <c r="O18" s="133" t="str">
        <f>IF(AND(I18 &gt; 0, OR(J18 = "", K18 = "", L18 = "")), "O", IF(AND(J18 = "", K18 = "", L18 = ""), "", IF(OR(TRIM(J18) = "S", COUNTIF('PAR Appr Mtgs'!A:A, TRIM(J18) &amp; " " &amp;TRIM(TEXT(K18,"H:MM AM/PM"))&amp; " " &amp; "-" &amp; " " &amp;TRIM(TEXT(L18, "H:MM AM/PM"))) &gt; 0), $J$2, "O")))</f>
        <v>P</v>
      </c>
      <c r="P18" s="51"/>
      <c r="Q18" s="51"/>
      <c r="R18" s="51"/>
      <c r="S18" s="51"/>
      <c r="T18" s="52"/>
      <c r="U18" s="51"/>
      <c r="V18" s="51"/>
      <c r="W18" s="51"/>
      <c r="X18" s="51"/>
      <c r="Y18" s="51"/>
      <c r="Z18" s="51"/>
      <c r="AA18" s="51"/>
    </row>
    <row r="19" spans="1:27" s="40" customFormat="1" ht="17.100000000000001" customHeight="1" thickBot="1" x14ac:dyDescent="0.4">
      <c r="A19" s="50"/>
      <c r="B19" s="176"/>
      <c r="C19" s="177"/>
      <c r="D19" s="178"/>
      <c r="E19" s="179"/>
      <c r="F19" s="179"/>
      <c r="G19" s="179"/>
      <c r="H19" s="183"/>
      <c r="I19" s="108"/>
      <c r="J19" s="180" t="s">
        <v>44</v>
      </c>
      <c r="K19" s="104">
        <v>0.39583333333333331</v>
      </c>
      <c r="L19" s="104">
        <v>0.43055555555555558</v>
      </c>
      <c r="M19" s="158" t="str">
        <f t="shared" si="0"/>
        <v/>
      </c>
      <c r="N19" s="158" t="str">
        <f t="shared" si="1"/>
        <v/>
      </c>
      <c r="O19" s="134" t="str">
        <f>IF(AND(I19 &gt; 0, OR(J19 = "", K19 = "", L19 = "")), "O", IF(AND(J19 = "", K19 = "", L19 = ""), "", IF(OR(TRIM(J19) = "S", COUNTIF('PAR Appr Mtgs'!A:A, TRIM(J19) &amp; " " &amp;TRIM(TEXT(K19,"H:MM AM/PM"))&amp; " " &amp; "-" &amp; " " &amp;TRIM(TEXT(L19, "H:MM AM/PM"))) &gt; 0), $J$2, "O")))</f>
        <v>P</v>
      </c>
      <c r="P19" s="51"/>
      <c r="Q19" s="51"/>
      <c r="R19" s="51"/>
      <c r="S19" s="51"/>
      <c r="T19" s="52"/>
      <c r="U19" s="51"/>
      <c r="V19" s="51"/>
      <c r="W19" s="51"/>
      <c r="X19" s="51"/>
      <c r="Y19" s="51"/>
      <c r="Z19" s="51"/>
      <c r="AA19" s="51"/>
    </row>
    <row r="20" spans="1:27" s="40" customFormat="1" ht="17.100000000000001" customHeight="1" x14ac:dyDescent="0.35">
      <c r="A20" s="50"/>
      <c r="B20" s="97" t="s">
        <v>713</v>
      </c>
      <c r="C20" s="98" t="s">
        <v>684</v>
      </c>
      <c r="D20" s="109">
        <v>100</v>
      </c>
      <c r="E20" s="100" t="s">
        <v>709</v>
      </c>
      <c r="F20" s="100"/>
      <c r="G20" s="100" t="s">
        <v>666</v>
      </c>
      <c r="H20" s="181"/>
      <c r="I20" s="110">
        <v>30</v>
      </c>
      <c r="J20" s="102" t="s">
        <v>43</v>
      </c>
      <c r="K20" s="103">
        <v>0.4375</v>
      </c>
      <c r="L20" s="103">
        <v>0.47222222222222227</v>
      </c>
      <c r="M20" s="132">
        <f t="shared" si="0"/>
        <v>3</v>
      </c>
      <c r="N20" s="132">
        <f>IF(AND(I20&gt;0,G20=""),"Session?",IF(OR(I20="",I20=0,LEFT(TRIM(F20),1)="C",LEFT(TRIM(F20),1)="c"),"",IF(TRIM(G20)="1",M20,IF(TRIM(G20)="5W1",M20/3,IF(TRIM(G20)="5W2",M20/3,IF(TRIM(G20)="5W3",M20/3,IF(TRIM(G20)="8W1",M20/2,IF(TRIM(G20)="8W2",M20/2,"Session??"))))))))</f>
        <v>3</v>
      </c>
      <c r="O20" s="133" t="str">
        <f>IF(AND(I20 &gt; 0, OR(J20 = "", K20 = "", L20 = "")), "O", IF(AND(J20 = "", K20 = "", L20 = ""), "", IF(OR(TRIM(J20) = "S", COUNTIF('PAR Appr Mtgs'!A:A, TRIM(J20) &amp; " " &amp;TRIM(TEXT(K20,"H:MM AM/PM"))&amp; " " &amp; "-" &amp; " " &amp;TRIM(TEXT(L20, "H:MM AM/PM"))) &gt; 0), $J$2, "O")))</f>
        <v>P</v>
      </c>
      <c r="P20" s="51"/>
      <c r="Q20" s="51"/>
      <c r="R20" s="51"/>
      <c r="S20" s="51"/>
      <c r="T20" s="52"/>
      <c r="U20" s="51"/>
      <c r="V20" s="51"/>
      <c r="W20" s="51"/>
      <c r="X20" s="51"/>
      <c r="Y20" s="51"/>
      <c r="Z20" s="51"/>
      <c r="AA20" s="51"/>
    </row>
    <row r="21" spans="1:27" s="40" customFormat="1" ht="17.100000000000001" customHeight="1" thickBot="1" x14ac:dyDescent="0.4">
      <c r="A21" s="50"/>
      <c r="B21" s="176"/>
      <c r="C21" s="191"/>
      <c r="D21" s="207"/>
      <c r="E21" s="179"/>
      <c r="F21" s="179"/>
      <c r="G21" s="179"/>
      <c r="H21" s="183"/>
      <c r="I21" s="208"/>
      <c r="J21" s="180" t="s">
        <v>44</v>
      </c>
      <c r="K21" s="104">
        <v>0.4375</v>
      </c>
      <c r="L21" s="104">
        <v>0.47222222222222227</v>
      </c>
      <c r="M21" s="158" t="str">
        <f t="shared" si="0"/>
        <v/>
      </c>
      <c r="N21" s="158" t="str">
        <f t="shared" si="1"/>
        <v/>
      </c>
      <c r="O21" s="134" t="str">
        <f>IF(AND(I21 &gt; 0, OR(J21 = "", K21 = "", L21 = "")), "O", IF(AND(J21 = "", K21 = "", L21 = ""), "", IF(OR(TRIM(J21) = "S", COUNTIF('PAR Appr Mtgs'!A:A, TRIM(J21) &amp; " " &amp;TRIM(TEXT(K21,"H:MM AM/PM"))&amp; " " &amp; "-" &amp; " " &amp;TRIM(TEXT(L21, "H:MM AM/PM"))) &gt; 0), $J$2, "O")))</f>
        <v>P</v>
      </c>
      <c r="P21" s="51"/>
      <c r="Q21" s="51"/>
      <c r="R21" s="51"/>
      <c r="S21" s="51"/>
      <c r="T21" s="52"/>
      <c r="U21" s="51"/>
      <c r="V21" s="51"/>
      <c r="W21" s="51"/>
      <c r="X21" s="51"/>
      <c r="Y21" s="51"/>
      <c r="Z21" s="51"/>
      <c r="AA21" s="51"/>
    </row>
    <row r="22" spans="1:27" s="40" customFormat="1" ht="17.100000000000001" customHeight="1" x14ac:dyDescent="0.35">
      <c r="A22" s="50"/>
      <c r="B22" s="97"/>
      <c r="C22" s="98"/>
      <c r="D22" s="111"/>
      <c r="E22" s="100"/>
      <c r="F22" s="100"/>
      <c r="G22" s="100"/>
      <c r="H22" s="181"/>
      <c r="I22" s="112"/>
      <c r="J22" s="102" t="s">
        <v>43</v>
      </c>
      <c r="K22" s="103">
        <v>0.47916666666666669</v>
      </c>
      <c r="L22" s="103">
        <v>0.51388888888888895</v>
      </c>
      <c r="M22" s="132" t="str">
        <f t="shared" si="0"/>
        <v/>
      </c>
      <c r="N22" s="132" t="str">
        <f>IF(AND(I22&gt;0,G22=""),"Session?",IF(OR(I22="",I22=0,LEFT(TRIM(F22),1)="C",LEFT(TRIM(F22),1)="c"),"",IF(TRIM(G22)="1",M22,IF(TRIM(G22)="5W1",M22/3,IF(TRIM(G22)="5W2",M22/3,IF(TRIM(G22)="5W3",M22/3,IF(TRIM(G22)="8W1",M22/2,IF(TRIM(G22)="8W2",M22/2,"Session??"))))))))</f>
        <v/>
      </c>
      <c r="O22" s="133" t="str">
        <f>IF(AND(I22 &gt; 0, OR(J22 = "", K22 = "", L22 = "")), "O", IF(AND(J22 = "", K22 = "", L22 = ""), "", IF(OR(TRIM(J22) = "S", COUNTIF('PAR Appr Mtgs'!A:A, TRIM(J22) &amp; " " &amp;TRIM(TEXT(K22,"H:MM AM/PM"))&amp; " " &amp; "-" &amp; " " &amp;TRIM(TEXT(L22, "H:MM AM/PM"))) &gt; 0), $J$2, "O")))</f>
        <v>P</v>
      </c>
      <c r="P22" s="51"/>
      <c r="Q22" s="51"/>
      <c r="R22" s="51"/>
      <c r="S22" s="51"/>
      <c r="T22" s="52"/>
      <c r="U22" s="51"/>
      <c r="V22" s="51"/>
      <c r="W22" s="51"/>
      <c r="X22" s="51"/>
      <c r="Y22" s="51"/>
      <c r="Z22" s="51"/>
      <c r="AA22" s="51"/>
    </row>
    <row r="23" spans="1:27" s="40" customFormat="1" ht="17.100000000000001" customHeight="1" thickBot="1" x14ac:dyDescent="0.4">
      <c r="A23" s="50"/>
      <c r="B23" s="176"/>
      <c r="C23" s="191"/>
      <c r="D23" s="209"/>
      <c r="E23" s="179"/>
      <c r="F23" s="179"/>
      <c r="G23" s="179"/>
      <c r="H23" s="183"/>
      <c r="I23" s="210"/>
      <c r="J23" s="180" t="s">
        <v>44</v>
      </c>
      <c r="K23" s="104">
        <v>0.47916666666666669</v>
      </c>
      <c r="L23" s="104">
        <v>0.51388888888888895</v>
      </c>
      <c r="M23" s="158" t="str">
        <f t="shared" si="0"/>
        <v/>
      </c>
      <c r="N23" s="158" t="str">
        <f t="shared" si="1"/>
        <v/>
      </c>
      <c r="O23" s="134" t="str">
        <f>IF(AND(I23 &gt; 0, OR(J23 = "", K23 = "", L23 = "")), "O", IF(AND(J23 = "", K23 = "", L23 = ""), "", IF(OR(TRIM(J23) = "S", COUNTIF('PAR Appr Mtgs'!A:A, TRIM(J23) &amp; " " &amp;TRIM(TEXT(K23,"H:MM AM/PM"))&amp; " " &amp; "-" &amp; " " &amp;TRIM(TEXT(L23, "H:MM AM/PM"))) &gt; 0), $J$2, "O")))</f>
        <v>P</v>
      </c>
      <c r="P23" s="51"/>
      <c r="Q23" s="51"/>
      <c r="R23" s="51"/>
      <c r="S23" s="51"/>
      <c r="T23" s="52"/>
      <c r="U23" s="51"/>
      <c r="V23" s="51"/>
      <c r="W23" s="51"/>
      <c r="X23" s="51"/>
      <c r="Y23" s="51"/>
      <c r="Z23" s="51"/>
      <c r="AA23" s="51"/>
    </row>
    <row r="24" spans="1:27" s="40" customFormat="1" ht="17.100000000000001" customHeight="1" x14ac:dyDescent="0.35">
      <c r="A24" s="50"/>
      <c r="B24" s="97"/>
      <c r="C24" s="98"/>
      <c r="D24" s="109"/>
      <c r="E24" s="100"/>
      <c r="F24" s="100"/>
      <c r="G24" s="100"/>
      <c r="H24" s="181"/>
      <c r="I24" s="110"/>
      <c r="J24" s="102" t="s">
        <v>43</v>
      </c>
      <c r="K24" s="103">
        <v>0.52083333333333337</v>
      </c>
      <c r="L24" s="103">
        <v>0.55555555555555558</v>
      </c>
      <c r="M24" s="132" t="str">
        <f t="shared" si="0"/>
        <v/>
      </c>
      <c r="N24" s="132" t="str">
        <f t="shared" si="1"/>
        <v/>
      </c>
      <c r="O24" s="133" t="str">
        <f>IF(AND(I24 &gt; 0, OR(J24 = "", K24 = "", L24 = "")), "O", IF(AND(J24 = "", K24 = "", L24 = ""), "", IF(OR(TRIM(J24) = "S", COUNTIF('PAR Appr Mtgs'!A:A, TRIM(J24) &amp; " " &amp;TRIM(TEXT(K24,"H:MM AM/PM"))&amp; " " &amp; "-" &amp; " " &amp;TRIM(TEXT(L24, "H:MM AM/PM"))) &gt; 0), $J$2, "O")))</f>
        <v>P</v>
      </c>
      <c r="P24" s="51"/>
      <c r="Q24" s="51"/>
      <c r="R24" s="51"/>
      <c r="S24" s="51"/>
      <c r="T24" s="52"/>
      <c r="U24" s="51"/>
      <c r="V24" s="51"/>
      <c r="W24" s="51"/>
      <c r="X24" s="51"/>
      <c r="Y24" s="51"/>
      <c r="Z24" s="51"/>
      <c r="AA24" s="51"/>
    </row>
    <row r="25" spans="1:27" s="40" customFormat="1" ht="17.100000000000001" customHeight="1" thickBot="1" x14ac:dyDescent="0.4">
      <c r="A25" s="50"/>
      <c r="B25" s="176"/>
      <c r="C25" s="191"/>
      <c r="D25" s="207"/>
      <c r="E25" s="179"/>
      <c r="F25" s="179"/>
      <c r="G25" s="179"/>
      <c r="H25" s="183"/>
      <c r="I25" s="208"/>
      <c r="J25" s="180" t="s">
        <v>44</v>
      </c>
      <c r="K25" s="104">
        <v>0.52083333333333337</v>
      </c>
      <c r="L25" s="104">
        <v>0.55555555555555558</v>
      </c>
      <c r="M25" s="158" t="str">
        <f t="shared" si="0"/>
        <v/>
      </c>
      <c r="N25" s="158" t="str">
        <f t="shared" si="1"/>
        <v/>
      </c>
      <c r="O25" s="134" t="str">
        <f>IF(AND(I25 &gt; 0, OR(J25 = "", K25 = "", L25 = "")), "O", IF(AND(J25 = "", K25 = "", L25 = ""), "", IF(OR(TRIM(J25) = "S", COUNTIF('PAR Appr Mtgs'!A:A, TRIM(J25) &amp; " " &amp;TRIM(TEXT(K25,"H:MM AM/PM"))&amp; " " &amp; "-" &amp; " " &amp;TRIM(TEXT(L25, "H:MM AM/PM"))) &gt; 0), $J$2, "O")))</f>
        <v>P</v>
      </c>
      <c r="P25" s="51"/>
      <c r="Q25" s="51"/>
      <c r="R25" s="51"/>
      <c r="S25" s="51"/>
      <c r="T25" s="52"/>
      <c r="U25" s="51"/>
      <c r="V25" s="51"/>
      <c r="W25" s="51"/>
      <c r="X25" s="51"/>
      <c r="Y25" s="51"/>
      <c r="Z25" s="51"/>
      <c r="AA25" s="51"/>
    </row>
    <row r="26" spans="1:27" s="40" customFormat="1" ht="17.100000000000001" customHeight="1" x14ac:dyDescent="0.35">
      <c r="A26" s="50"/>
      <c r="B26" s="97"/>
      <c r="C26" s="98"/>
      <c r="D26" s="109"/>
      <c r="E26" s="100"/>
      <c r="F26" s="100"/>
      <c r="G26" s="100"/>
      <c r="H26" s="181"/>
      <c r="I26" s="110"/>
      <c r="J26" s="113" t="s">
        <v>43</v>
      </c>
      <c r="K26" s="103">
        <v>0.5625</v>
      </c>
      <c r="L26" s="103">
        <v>0.59722222222222221</v>
      </c>
      <c r="M26" s="132" t="str">
        <f t="shared" si="0"/>
        <v/>
      </c>
      <c r="N26" s="132" t="str">
        <f t="shared" si="1"/>
        <v/>
      </c>
      <c r="O26" s="133" t="str">
        <f>IF(AND(I26 &gt; 0, OR(J26 = "", K26 = "", L26 = "")), "O", IF(AND(J26 = "", K26 = "", L26 = ""), "", IF(OR(TRIM(J26) = "S", COUNTIF('PAR Appr Mtgs'!A:A, TRIM(J26) &amp; " " &amp;TRIM(TEXT(K26,"H:MM AM/PM"))&amp; " " &amp; "-" &amp; " " &amp;TRIM(TEXT(L26, "H:MM AM/PM"))) &gt; 0), $J$2, "O")))</f>
        <v>P</v>
      </c>
      <c r="P26" s="51"/>
      <c r="Q26" s="51"/>
      <c r="R26" s="51"/>
      <c r="S26" s="51"/>
      <c r="T26" s="52"/>
      <c r="U26" s="51"/>
      <c r="V26" s="51"/>
      <c r="W26" s="51"/>
      <c r="X26" s="51"/>
      <c r="Y26" s="51"/>
      <c r="Z26" s="51"/>
      <c r="AA26" s="51"/>
    </row>
    <row r="27" spans="1:27" s="40" customFormat="1" ht="17.100000000000001" customHeight="1" thickBot="1" x14ac:dyDescent="0.4">
      <c r="A27" s="50"/>
      <c r="B27" s="176"/>
      <c r="C27" s="191"/>
      <c r="D27" s="207"/>
      <c r="E27" s="179"/>
      <c r="F27" s="179"/>
      <c r="G27" s="179"/>
      <c r="H27" s="183"/>
      <c r="I27" s="208"/>
      <c r="J27" s="180" t="s">
        <v>44</v>
      </c>
      <c r="K27" s="104">
        <v>0.5625</v>
      </c>
      <c r="L27" s="104">
        <v>0.59722222222222221</v>
      </c>
      <c r="M27" s="158" t="str">
        <f t="shared" si="0"/>
        <v/>
      </c>
      <c r="N27" s="158" t="str">
        <f t="shared" si="1"/>
        <v/>
      </c>
      <c r="O27" s="134" t="str">
        <f>IF(AND(I27 &gt; 0, OR(J27 = "", K27 = "", L27 = "")), "O", IF(AND(J27 = "", K27 = "", L27 = ""), "", IF(OR(TRIM(J27) = "S", COUNTIF('PAR Appr Mtgs'!A:A, TRIM(J27) &amp; " " &amp;TRIM(TEXT(K27,"H:MM AM/PM"))&amp; " " &amp; "-" &amp; " " &amp;TRIM(TEXT(L27, "H:MM AM/PM"))) &gt; 0), $J$2, "O")))</f>
        <v>P</v>
      </c>
      <c r="P27" s="51"/>
      <c r="Q27" s="51"/>
      <c r="R27" s="51"/>
      <c r="S27" s="51"/>
      <c r="T27" s="52"/>
      <c r="U27" s="51"/>
      <c r="V27" s="51"/>
      <c r="W27" s="51"/>
      <c r="X27" s="51"/>
      <c r="Y27" s="51"/>
      <c r="Z27" s="51"/>
      <c r="AA27" s="51"/>
    </row>
    <row r="28" spans="1:27" s="40" customFormat="1" ht="17.100000000000001" customHeight="1" x14ac:dyDescent="0.35">
      <c r="A28" s="50"/>
      <c r="B28" s="120"/>
      <c r="C28" s="121"/>
      <c r="D28" s="121"/>
      <c r="E28" s="114"/>
      <c r="F28" s="114"/>
      <c r="G28" s="114"/>
      <c r="H28" s="184"/>
      <c r="I28" s="122"/>
      <c r="J28" s="123" t="s">
        <v>44</v>
      </c>
      <c r="K28" s="103">
        <v>0.60416666666666663</v>
      </c>
      <c r="L28" s="103">
        <v>0.65625</v>
      </c>
      <c r="M28" s="132" t="str">
        <f t="shared" si="0"/>
        <v/>
      </c>
      <c r="N28" s="132" t="str">
        <f t="shared" si="1"/>
        <v/>
      </c>
      <c r="O28" s="133" t="str">
        <f>IF(AND(I28 &gt; 0, OR(J28 = "", K28 = "", L28 = "")), "O", IF(AND(J28 = "", K28 = "", L28 = ""), "", IF(OR(TRIM(J28) = "S", COUNTIF('PAR Appr Mtgs'!A:A, TRIM(J28) &amp; " " &amp;TRIM(TEXT(K28,"H:MM AM/PM"))&amp; " " &amp; "-" &amp; " " &amp;TRIM(TEXT(L28, "H:MM AM/PM"))) &gt; 0), $J$2, "O")))</f>
        <v>P</v>
      </c>
      <c r="P28" s="51"/>
      <c r="Q28" s="51"/>
      <c r="R28" s="51"/>
      <c r="S28" s="51"/>
      <c r="T28" s="52"/>
      <c r="U28" s="51"/>
      <c r="V28" s="51"/>
      <c r="W28" s="51"/>
      <c r="X28" s="51"/>
      <c r="Y28" s="51"/>
      <c r="Z28" s="51"/>
      <c r="AA28" s="51"/>
    </row>
    <row r="29" spans="1:27" s="40" customFormat="1" ht="17.100000000000001" customHeight="1" thickBot="1" x14ac:dyDescent="0.4">
      <c r="A29" s="50"/>
      <c r="B29" s="118"/>
      <c r="C29" s="211"/>
      <c r="D29" s="211"/>
      <c r="E29" s="119"/>
      <c r="F29" s="119"/>
      <c r="G29" s="119"/>
      <c r="H29" s="187"/>
      <c r="I29" s="212"/>
      <c r="J29" s="213" t="s">
        <v>44</v>
      </c>
      <c r="K29" s="104">
        <v>0.60416666666666663</v>
      </c>
      <c r="L29" s="104">
        <v>0.63888888888888895</v>
      </c>
      <c r="M29" s="158" t="str">
        <f t="shared" si="0"/>
        <v/>
      </c>
      <c r="N29" s="158" t="str">
        <f t="shared" si="1"/>
        <v/>
      </c>
      <c r="O29" s="134" t="str">
        <f>IF(AND(I29 &gt; 0, OR(J29 = "", K29 = "", L29 = "")), "O", IF(AND(J29 = "", K29 = "", L29 = ""), "", IF(OR(TRIM(J29) = "S", COUNTIF('PAR Appr Mtgs'!A:A, TRIM(J29) &amp; " " &amp;TRIM(TEXT(K29,"H:MM AM/PM"))&amp; " " &amp; "-" &amp; " " &amp;TRIM(TEXT(L29, "H:MM AM/PM"))) &gt; 0), $J$2, "O")))</f>
        <v>P</v>
      </c>
      <c r="P29" s="51"/>
      <c r="Q29" s="51"/>
      <c r="R29" s="51"/>
      <c r="S29" s="51"/>
      <c r="T29" s="52"/>
      <c r="U29" s="51"/>
      <c r="V29" s="51"/>
      <c r="W29" s="51"/>
      <c r="X29" s="51"/>
      <c r="Y29" s="51"/>
      <c r="Z29" s="51"/>
      <c r="AA29" s="51"/>
    </row>
    <row r="30" spans="1:27" s="40" customFormat="1" ht="17.100000000000001" customHeight="1" x14ac:dyDescent="0.35">
      <c r="A30" s="50"/>
      <c r="B30" s="120"/>
      <c r="C30" s="121"/>
      <c r="D30" s="121"/>
      <c r="E30" s="114"/>
      <c r="F30" s="114"/>
      <c r="G30" s="114"/>
      <c r="H30" s="184"/>
      <c r="I30" s="122"/>
      <c r="J30" s="123" t="s">
        <v>44</v>
      </c>
      <c r="K30" s="103">
        <v>0.64583333333333337</v>
      </c>
      <c r="L30" s="103">
        <v>0.68055555555555547</v>
      </c>
      <c r="M30" s="132" t="str">
        <f t="shared" si="0"/>
        <v/>
      </c>
      <c r="N30" s="132" t="str">
        <f t="shared" si="1"/>
        <v/>
      </c>
      <c r="O30" s="133" t="str">
        <f>IF(AND(I30 &gt; 0, OR(J30 = "", K30 = "", L30 = "")), "O", IF(AND(J30 = "", K30 = "", L30 = ""), "", IF(OR(TRIM(J30) = "S", COUNTIF('PAR Appr Mtgs'!A:A, TRIM(J30) &amp; " " &amp;TRIM(TEXT(K30,"H:MM AM/PM"))&amp; " " &amp; "-" &amp; " " &amp;TRIM(TEXT(L30, "H:MM AM/PM"))) &gt; 0), $J$2, "O")))</f>
        <v>P</v>
      </c>
      <c r="P30" s="51"/>
      <c r="Q30" s="51"/>
      <c r="R30" s="51"/>
      <c r="S30" s="51"/>
      <c r="T30" s="52"/>
      <c r="U30" s="51"/>
      <c r="V30" s="51"/>
      <c r="W30" s="51"/>
      <c r="X30" s="51"/>
      <c r="Y30" s="51"/>
      <c r="Z30" s="51"/>
      <c r="AA30" s="51"/>
    </row>
    <row r="31" spans="1:27" s="40" customFormat="1" ht="17.100000000000001" customHeight="1" x14ac:dyDescent="0.35">
      <c r="A31" s="50"/>
      <c r="B31" s="124"/>
      <c r="C31" s="9"/>
      <c r="D31" s="53"/>
      <c r="E31" s="53"/>
      <c r="F31" s="53"/>
      <c r="G31" s="53"/>
      <c r="H31" s="186"/>
      <c r="I31" s="56"/>
      <c r="J31" s="57" t="s">
        <v>44</v>
      </c>
      <c r="K31" s="55">
        <v>0.66666666666666663</v>
      </c>
      <c r="L31" s="55">
        <v>0.71875</v>
      </c>
      <c r="M31" s="157" t="str">
        <f t="shared" si="0"/>
        <v/>
      </c>
      <c r="N31" s="157" t="str">
        <f t="shared" si="1"/>
        <v/>
      </c>
      <c r="O31" s="135" t="str">
        <f>IF(AND(I31 &gt; 0, OR(J31 = "", K31 = "", L31 = "")), "O", IF(AND(J31 = "", K31 = "", L31 = ""), "", IF(OR(TRIM(J31) = "S", COUNTIF('PAR Appr Mtgs'!A:A, TRIM(J31) &amp; " " &amp;TRIM(TEXT(K31,"H:MM AM/PM"))&amp; " " &amp; "-" &amp; " " &amp;TRIM(TEXT(L31, "H:MM AM/PM"))) &gt; 0), $J$2, "O")))</f>
        <v>P</v>
      </c>
      <c r="P31" s="51"/>
      <c r="Q31" s="51"/>
      <c r="R31" s="51"/>
      <c r="S31" s="51"/>
      <c r="T31" s="52"/>
      <c r="U31" s="51"/>
      <c r="V31" s="51"/>
      <c r="W31" s="51"/>
      <c r="X31" s="51"/>
      <c r="Y31" s="51"/>
      <c r="Z31" s="51"/>
      <c r="AA31" s="51"/>
    </row>
    <row r="32" spans="1:27" s="40" customFormat="1" ht="17.100000000000001" customHeight="1" x14ac:dyDescent="0.35">
      <c r="A32" s="50"/>
      <c r="B32" s="124"/>
      <c r="C32" s="9"/>
      <c r="D32" s="53"/>
      <c r="E32" s="53"/>
      <c r="F32" s="53"/>
      <c r="G32" s="53"/>
      <c r="H32" s="186"/>
      <c r="I32" s="56"/>
      <c r="J32" s="57" t="s">
        <v>44</v>
      </c>
      <c r="K32" s="55">
        <v>0.6875</v>
      </c>
      <c r="L32" s="55">
        <v>0.72222222222222221</v>
      </c>
      <c r="M32" s="157" t="str">
        <f t="shared" si="0"/>
        <v/>
      </c>
      <c r="N32" s="157" t="str">
        <f t="shared" si="1"/>
        <v/>
      </c>
      <c r="O32" s="135" t="str">
        <f>IF(AND(I32 &gt; 0, OR(J32 = "", K32 = "", L32 = "")), "O", IF(AND(J32 = "", K32 = "", L32 = ""), "", IF(OR(TRIM(J32) = "S", COUNTIF('PAR Appr Mtgs'!A:A, TRIM(J32) &amp; " " &amp;TRIM(TEXT(K32,"H:MM AM/PM"))&amp; " " &amp; "-" &amp; " " &amp;TRIM(TEXT(L32, "H:MM AM/PM"))) &gt; 0), $J$2, "O")))</f>
        <v>P</v>
      </c>
      <c r="P32" s="51"/>
      <c r="Q32" s="51"/>
      <c r="R32" s="51"/>
      <c r="S32" s="51"/>
      <c r="T32" s="52"/>
      <c r="U32" s="51"/>
      <c r="V32" s="51"/>
      <c r="W32" s="51"/>
      <c r="X32" s="51"/>
      <c r="Y32" s="51"/>
      <c r="Z32" s="51"/>
      <c r="AA32" s="51"/>
    </row>
    <row r="33" spans="1:27" s="40" customFormat="1" ht="17.100000000000001" customHeight="1" x14ac:dyDescent="0.35">
      <c r="A33" s="50"/>
      <c r="B33" s="124"/>
      <c r="C33" s="58"/>
      <c r="D33" s="59"/>
      <c r="E33" s="53"/>
      <c r="F33" s="53"/>
      <c r="G33" s="53"/>
      <c r="H33" s="186"/>
      <c r="I33" s="56"/>
      <c r="J33" s="57" t="s">
        <v>44</v>
      </c>
      <c r="K33" s="55">
        <v>0.72916666666666663</v>
      </c>
      <c r="L33" s="55">
        <v>0.78125</v>
      </c>
      <c r="M33" s="157" t="str">
        <f t="shared" si="0"/>
        <v/>
      </c>
      <c r="N33" s="157" t="str">
        <f t="shared" si="1"/>
        <v/>
      </c>
      <c r="O33" s="135" t="str">
        <f>IF(AND(I33 &gt; 0, OR(J33 = "", K33 = "", L33 = "")), "O", IF(AND(J33 = "", K33 = "", L33 = ""), "", IF(OR(TRIM(J33) = "S", COUNTIF('PAR Appr Mtgs'!A:A, TRIM(J33) &amp; " " &amp;TRIM(TEXT(K33,"H:MM AM/PM"))&amp; " " &amp; "-" &amp; " " &amp;TRIM(TEXT(L33, "H:MM AM/PM"))) &gt; 0), $J$2, "O")))</f>
        <v>P</v>
      </c>
      <c r="P33" s="51"/>
      <c r="Q33" s="51"/>
      <c r="R33" s="51"/>
      <c r="S33" s="51"/>
      <c r="T33" s="52"/>
      <c r="U33" s="51"/>
      <c r="V33" s="51"/>
      <c r="W33" s="51"/>
      <c r="X33" s="51"/>
      <c r="Y33" s="51"/>
      <c r="Z33" s="51"/>
      <c r="AA33" s="51"/>
    </row>
    <row r="34" spans="1:27" s="40" customFormat="1" ht="17.100000000000001" customHeight="1" x14ac:dyDescent="0.35">
      <c r="A34" s="50"/>
      <c r="B34" s="124"/>
      <c r="C34" s="58"/>
      <c r="D34" s="59"/>
      <c r="E34" s="53"/>
      <c r="F34" s="53"/>
      <c r="G34" s="53"/>
      <c r="H34" s="186"/>
      <c r="I34" s="56"/>
      <c r="J34" s="57" t="s">
        <v>44</v>
      </c>
      <c r="K34" s="55">
        <v>0.72916666666666663</v>
      </c>
      <c r="L34" s="55">
        <v>0.76388888888888884</v>
      </c>
      <c r="M34" s="157" t="str">
        <f t="shared" si="0"/>
        <v/>
      </c>
      <c r="N34" s="157" t="str">
        <f t="shared" si="1"/>
        <v/>
      </c>
      <c r="O34" s="135" t="str">
        <f>IF(AND(I34 &gt; 0, OR(J34 = "", K34 = "", L34 = "")), "O", IF(AND(J34 = "", K34 = "", L34 = ""), "", IF(OR(TRIM(J34) = "S", COUNTIF('PAR Appr Mtgs'!A:A, TRIM(J34) &amp; " " &amp;TRIM(TEXT(K34,"H:MM AM/PM"))&amp; " " &amp; "-" &amp; " " &amp;TRIM(TEXT(L34, "H:MM AM/PM"))) &gt; 0), $J$2, "O")))</f>
        <v>P</v>
      </c>
      <c r="P34" s="51"/>
      <c r="Q34" s="51"/>
      <c r="R34" s="51"/>
      <c r="S34" s="51"/>
      <c r="T34" s="52"/>
      <c r="U34" s="51"/>
      <c r="V34" s="51"/>
      <c r="W34" s="51"/>
      <c r="X34" s="51"/>
      <c r="Y34" s="51"/>
      <c r="Z34" s="51"/>
      <c r="AA34" s="51"/>
    </row>
    <row r="35" spans="1:27" s="40" customFormat="1" ht="17.100000000000001" customHeight="1" x14ac:dyDescent="0.35">
      <c r="A35" s="50"/>
      <c r="B35" s="124"/>
      <c r="C35" s="58"/>
      <c r="D35" s="59"/>
      <c r="E35" s="53"/>
      <c r="F35" s="53"/>
      <c r="G35" s="53"/>
      <c r="H35" s="186"/>
      <c r="I35" s="56"/>
      <c r="J35" s="7" t="s">
        <v>44</v>
      </c>
      <c r="K35" s="55">
        <v>0.77083333333333337</v>
      </c>
      <c r="L35" s="55">
        <v>0.80555555555555547</v>
      </c>
      <c r="M35" s="157" t="str">
        <f t="shared" si="0"/>
        <v/>
      </c>
      <c r="N35" s="157" t="str">
        <f t="shared" si="1"/>
        <v/>
      </c>
      <c r="O35" s="135" t="str">
        <f>IF(AND(I35 &gt; 0, OR(J35 = "", K35 = "", L35 = "")), "O", IF(AND(J35 = "", K35 = "", L35 = ""), "", IF(OR(TRIM(J35) = "S", COUNTIF('PAR Appr Mtgs'!A:A, TRIM(J35) &amp; " " &amp;TRIM(TEXT(K35,"H:MM AM/PM"))&amp; " " &amp; "-" &amp; " " &amp;TRIM(TEXT(L35, "H:MM AM/PM"))) &gt; 0), $J$2, "O")))</f>
        <v>P</v>
      </c>
      <c r="P35" s="51"/>
      <c r="Q35" s="51"/>
      <c r="R35" s="51"/>
      <c r="S35" s="51"/>
      <c r="T35" s="52"/>
      <c r="U35" s="51"/>
      <c r="V35" s="51"/>
      <c r="W35" s="51"/>
      <c r="X35" s="51"/>
      <c r="Y35" s="51"/>
      <c r="Z35" s="51"/>
      <c r="AA35" s="51"/>
    </row>
    <row r="36" spans="1:27" s="40" customFormat="1" ht="17.100000000000001" customHeight="1" x14ac:dyDescent="0.35">
      <c r="A36" s="50"/>
      <c r="B36" s="124"/>
      <c r="C36" s="189"/>
      <c r="D36" s="189"/>
      <c r="E36" s="53"/>
      <c r="F36" s="53"/>
      <c r="G36" s="53"/>
      <c r="H36" s="186"/>
      <c r="I36" s="60"/>
      <c r="J36" s="57" t="s">
        <v>44</v>
      </c>
      <c r="K36" s="55">
        <v>0.79166666666666663</v>
      </c>
      <c r="L36" s="55">
        <v>0.84375</v>
      </c>
      <c r="M36" s="157" t="str">
        <f t="shared" si="0"/>
        <v/>
      </c>
      <c r="N36" s="157" t="str">
        <f t="shared" si="1"/>
        <v/>
      </c>
      <c r="O36" s="135" t="str">
        <f>IF(AND(I36 &gt; 0, OR(J36 = "", K36 = "", L36 = "")), "O", IF(AND(J36 = "", K36 = "", L36 = ""), "", IF(OR(TRIM(J36) = "S", COUNTIF('PAR Appr Mtgs'!A:A, TRIM(J36) &amp; " " &amp;TRIM(TEXT(K36,"H:MM AM/PM"))&amp; " " &amp; "-" &amp; " " &amp;TRIM(TEXT(L36, "H:MM AM/PM"))) &gt; 0), $J$2, "O")))</f>
        <v>P</v>
      </c>
      <c r="P36" s="51"/>
      <c r="Q36" s="51"/>
      <c r="R36" s="51"/>
      <c r="S36" s="51"/>
      <c r="T36" s="52"/>
      <c r="U36" s="51"/>
      <c r="V36" s="51"/>
      <c r="W36" s="51"/>
      <c r="X36" s="51"/>
      <c r="Y36" s="51"/>
      <c r="Z36" s="51"/>
      <c r="AA36" s="51"/>
    </row>
    <row r="37" spans="1:27" s="40" customFormat="1" ht="17.100000000000001" customHeight="1" x14ac:dyDescent="0.35">
      <c r="A37" s="50"/>
      <c r="B37" s="124"/>
      <c r="C37" s="189"/>
      <c r="D37" s="189"/>
      <c r="E37" s="53"/>
      <c r="F37" s="53"/>
      <c r="G37" s="53"/>
      <c r="H37" s="186"/>
      <c r="I37" s="60"/>
      <c r="J37" s="57" t="s">
        <v>44</v>
      </c>
      <c r="K37" s="55">
        <v>0.8125</v>
      </c>
      <c r="L37" s="55">
        <v>0.84722222222222221</v>
      </c>
      <c r="M37" s="157" t="str">
        <f t="shared" si="0"/>
        <v/>
      </c>
      <c r="N37" s="157" t="str">
        <f t="shared" si="1"/>
        <v/>
      </c>
      <c r="O37" s="135" t="str">
        <f>IF(AND(I37 &gt; 0, OR(J37 = "", K37 = "", L37 = "")), "O", IF(AND(J37 = "", K37 = "", L37 = ""), "", IF(OR(TRIM(J37) = "S", COUNTIF('PAR Appr Mtgs'!A:A, TRIM(J37) &amp; " " &amp;TRIM(TEXT(K37,"H:MM AM/PM"))&amp; " " &amp; "-" &amp; " " &amp;TRIM(TEXT(L37, "H:MM AM/PM"))) &gt; 0), $J$2, "O")))</f>
        <v>P</v>
      </c>
      <c r="P37" s="51"/>
      <c r="Q37" s="51"/>
      <c r="R37" s="51"/>
      <c r="S37" s="51"/>
      <c r="T37" s="52"/>
      <c r="U37" s="51"/>
      <c r="V37" s="51"/>
      <c r="W37" s="51"/>
      <c r="X37" s="51"/>
      <c r="Y37" s="51"/>
      <c r="Z37" s="51"/>
      <c r="AA37" s="51"/>
    </row>
    <row r="38" spans="1:27" s="40" customFormat="1" ht="17.100000000000001" customHeight="1" x14ac:dyDescent="0.35">
      <c r="A38" s="50"/>
      <c r="B38" s="124"/>
      <c r="C38" s="189"/>
      <c r="D38" s="189"/>
      <c r="E38" s="53"/>
      <c r="F38" s="53"/>
      <c r="G38" s="53"/>
      <c r="H38" s="186"/>
      <c r="I38" s="60"/>
      <c r="J38" s="57" t="s">
        <v>44</v>
      </c>
      <c r="K38" s="55">
        <v>0.85416666666666663</v>
      </c>
      <c r="L38" s="55">
        <v>0.90625</v>
      </c>
      <c r="M38" s="157" t="str">
        <f t="shared" si="0"/>
        <v/>
      </c>
      <c r="N38" s="157" t="str">
        <f t="shared" si="1"/>
        <v/>
      </c>
      <c r="O38" s="135" t="str">
        <f>IF(AND(I38 &gt; 0, OR(J38 = "", K38 = "", L38 = "")), "O", IF(AND(J38 = "", K38 = "", L38 = ""), "", IF(OR(TRIM(J38) = "S", COUNTIF('PAR Appr Mtgs'!A:A, TRIM(J38) &amp; " " &amp;TRIM(TEXT(K38,"H:MM AM/PM"))&amp; " " &amp; "-" &amp; " " &amp;TRIM(TEXT(L38, "H:MM AM/PM"))) &gt; 0), $J$2, "O")))</f>
        <v>P</v>
      </c>
      <c r="P38" s="51"/>
      <c r="Q38" s="51"/>
      <c r="R38" s="51"/>
      <c r="S38" s="51"/>
      <c r="T38" s="52"/>
      <c r="U38" s="51"/>
      <c r="V38" s="51"/>
      <c r="W38" s="51"/>
      <c r="X38" s="51"/>
      <c r="Y38" s="51"/>
      <c r="Z38" s="51"/>
      <c r="AA38" s="51"/>
    </row>
    <row r="39" spans="1:27" s="40" customFormat="1" ht="17.100000000000001" customHeight="1" x14ac:dyDescent="0.35">
      <c r="A39" s="50"/>
      <c r="B39" s="124"/>
      <c r="C39" s="189"/>
      <c r="D39" s="189"/>
      <c r="E39" s="53"/>
      <c r="F39" s="53"/>
      <c r="G39" s="53"/>
      <c r="H39" s="186"/>
      <c r="I39" s="60"/>
      <c r="J39" s="57" t="s">
        <v>44</v>
      </c>
      <c r="K39" s="55">
        <v>0.85416666666666663</v>
      </c>
      <c r="L39" s="55">
        <v>0.88888888888888884</v>
      </c>
      <c r="M39" s="157" t="str">
        <f t="shared" si="0"/>
        <v/>
      </c>
      <c r="N39" s="157" t="str">
        <f t="shared" si="1"/>
        <v/>
      </c>
      <c r="O39" s="135" t="str">
        <f>IF(AND(I39 &gt; 0, OR(J39 = "", K39 = "", L39 = "")), "O", IF(AND(J39 = "", K39 = "", L39 = ""), "", IF(OR(TRIM(J39) = "S", COUNTIF('PAR Appr Mtgs'!A:A, TRIM(J39) &amp; " " &amp;TRIM(TEXT(K39,"H:MM AM/PM"))&amp; " " &amp; "-" &amp; " " &amp;TRIM(TEXT(L39, "H:MM AM/PM"))) &gt; 0), $J$2, "O")))</f>
        <v>P</v>
      </c>
      <c r="P39" s="51"/>
      <c r="Q39" s="51"/>
      <c r="R39" s="51"/>
      <c r="S39" s="51"/>
      <c r="T39" s="52"/>
      <c r="U39" s="51"/>
      <c r="V39" s="51"/>
      <c r="W39" s="51"/>
      <c r="X39" s="51"/>
      <c r="Y39" s="51"/>
      <c r="Z39" s="51"/>
      <c r="AA39" s="51"/>
    </row>
    <row r="40" spans="1:27" s="40" customFormat="1" ht="17.100000000000001" customHeight="1" x14ac:dyDescent="0.35">
      <c r="A40" s="50"/>
      <c r="B40" s="124"/>
      <c r="C40" s="189"/>
      <c r="D40" s="189"/>
      <c r="E40" s="53"/>
      <c r="F40" s="53"/>
      <c r="G40" s="53"/>
      <c r="H40" s="186"/>
      <c r="I40" s="60"/>
      <c r="J40" s="57" t="s">
        <v>45</v>
      </c>
      <c r="K40" s="55">
        <v>0.60416666666666663</v>
      </c>
      <c r="L40" s="55">
        <v>0.72222222222222221</v>
      </c>
      <c r="M40" s="157" t="str">
        <f t="shared" si="0"/>
        <v/>
      </c>
      <c r="N40" s="157" t="str">
        <f t="shared" si="1"/>
        <v/>
      </c>
      <c r="O40" s="135" t="str">
        <f>IF(AND(I40 &gt; 0, OR(J40 = "", K40 = "", L40 = "")), "O", IF(AND(J40 = "", K40 = "", L40 = ""), "", IF(OR(TRIM(J40) = "S", COUNTIF('PAR Appr Mtgs'!A:A, TRIM(J40) &amp; " " &amp;TRIM(TEXT(K40,"H:MM AM/PM"))&amp; " " &amp; "-" &amp; " " &amp;TRIM(TEXT(L40, "H:MM AM/PM"))) &gt; 0), $J$2, "O")))</f>
        <v>P</v>
      </c>
      <c r="P40" s="51"/>
      <c r="Q40" s="51"/>
      <c r="R40" s="51"/>
      <c r="S40" s="51"/>
      <c r="T40" s="52"/>
      <c r="U40" s="51"/>
      <c r="V40" s="51"/>
      <c r="W40" s="51"/>
      <c r="X40" s="51"/>
      <c r="Y40" s="51"/>
      <c r="Z40" s="51"/>
      <c r="AA40" s="51"/>
    </row>
    <row r="41" spans="1:27" s="40" customFormat="1" ht="17.100000000000001" customHeight="1" x14ac:dyDescent="0.35">
      <c r="A41" s="50"/>
      <c r="B41" s="124" t="s">
        <v>690</v>
      </c>
      <c r="C41" s="189" t="s">
        <v>650</v>
      </c>
      <c r="D41" s="189">
        <v>380</v>
      </c>
      <c r="E41" s="53" t="s">
        <v>654</v>
      </c>
      <c r="F41" s="53"/>
      <c r="G41" s="53" t="s">
        <v>666</v>
      </c>
      <c r="H41" s="186"/>
      <c r="I41" s="60">
        <v>30</v>
      </c>
      <c r="J41" s="57" t="s">
        <v>46</v>
      </c>
      <c r="K41" s="55">
        <v>0.60416666666666663</v>
      </c>
      <c r="L41" s="55">
        <v>0.72222222222222221</v>
      </c>
      <c r="M41" s="157">
        <f t="shared" si="0"/>
        <v>3</v>
      </c>
      <c r="N41" s="157">
        <f t="shared" si="1"/>
        <v>3</v>
      </c>
      <c r="O41" s="135" t="str">
        <f>IF(AND(I41 &gt; 0, OR(J41 = "", K41 = "", L41 = "")), "O", IF(AND(J41 = "", K41 = "", L41 = ""), "", IF(OR(TRIM(J41) = "S", COUNTIF('PAR Appr Mtgs'!A:A, TRIM(J41) &amp; " " &amp;TRIM(TEXT(K41,"H:MM AM/PM"))&amp; " " &amp; "-" &amp; " " &amp;TRIM(TEXT(L41, "H:MM AM/PM"))) &gt; 0), $J$2, "O")))</f>
        <v>P</v>
      </c>
      <c r="P41" s="51"/>
      <c r="Q41" s="51"/>
      <c r="R41" s="51"/>
      <c r="S41" s="51"/>
      <c r="T41" s="52"/>
      <c r="U41" s="51"/>
      <c r="V41" s="51"/>
      <c r="W41" s="51"/>
      <c r="X41" s="51"/>
      <c r="Y41" s="51"/>
      <c r="Z41" s="51"/>
      <c r="AA41" s="51"/>
    </row>
    <row r="42" spans="1:27" s="40" customFormat="1" ht="17.100000000000001" customHeight="1" x14ac:dyDescent="0.35">
      <c r="A42" s="50"/>
      <c r="B42" s="124"/>
      <c r="C42" s="189"/>
      <c r="D42" s="189"/>
      <c r="E42" s="53"/>
      <c r="F42" s="53"/>
      <c r="G42" s="53"/>
      <c r="H42" s="186"/>
      <c r="I42" s="60"/>
      <c r="J42" s="57" t="s">
        <v>45</v>
      </c>
      <c r="K42" s="55">
        <v>0.66666666666666663</v>
      </c>
      <c r="L42" s="55">
        <v>0.78472222222222221</v>
      </c>
      <c r="M42" s="157" t="str">
        <f t="shared" si="0"/>
        <v/>
      </c>
      <c r="N42" s="157" t="str">
        <f t="shared" si="1"/>
        <v/>
      </c>
      <c r="O42" s="135" t="str">
        <f>IF(AND(I42 &gt; 0, OR(J42 = "", K42 = "", L42 = "")), "O", IF(AND(J42 = "", K42 = "", L42 = ""), "", IF(OR(TRIM(J42) = "S", COUNTIF('PAR Appr Mtgs'!A:A, TRIM(J42) &amp; " " &amp;TRIM(TEXT(K42,"H:MM AM/PM"))&amp; " " &amp; "-" &amp; " " &amp;TRIM(TEXT(L42, "H:MM AM/PM"))) &gt; 0), $J$2, "O")))</f>
        <v>P</v>
      </c>
      <c r="P42" s="51"/>
      <c r="Q42" s="51"/>
      <c r="R42" s="51"/>
      <c r="S42" s="51"/>
      <c r="T42" s="52"/>
      <c r="U42" s="51"/>
      <c r="V42" s="51"/>
      <c r="W42" s="51"/>
      <c r="X42" s="51"/>
      <c r="Y42" s="51"/>
      <c r="Z42" s="51"/>
      <c r="AA42" s="51"/>
    </row>
    <row r="43" spans="1:27" s="40" customFormat="1" ht="17.100000000000001" customHeight="1" x14ac:dyDescent="0.35">
      <c r="A43" s="50"/>
      <c r="B43" s="124"/>
      <c r="C43" s="189"/>
      <c r="D43" s="189"/>
      <c r="E43" s="53"/>
      <c r="F43" s="53"/>
      <c r="G43" s="53"/>
      <c r="H43" s="186"/>
      <c r="I43" s="60"/>
      <c r="J43" s="57" t="s">
        <v>46</v>
      </c>
      <c r="K43" s="55">
        <v>0.66666666666666663</v>
      </c>
      <c r="L43" s="55">
        <v>0.78472222222222221</v>
      </c>
      <c r="M43" s="157" t="str">
        <f t="shared" si="0"/>
        <v/>
      </c>
      <c r="N43" s="157" t="str">
        <f t="shared" si="1"/>
        <v/>
      </c>
      <c r="O43" s="135" t="str">
        <f>IF(AND(I43 &gt; 0, OR(J43 = "", K43 = "", L43 = "")), "O", IF(AND(J43 = "", K43 = "", L43 = ""), "", IF(OR(TRIM(J43) = "S", COUNTIF('PAR Appr Mtgs'!A:A, TRIM(J43) &amp; " " &amp;TRIM(TEXT(K43,"H:MM AM/PM"))&amp; " " &amp; "-" &amp; " " &amp;TRIM(TEXT(L43, "H:MM AM/PM"))) &gt; 0), $J$2, "O")))</f>
        <v>P</v>
      </c>
      <c r="P43" s="51"/>
      <c r="Q43" s="51"/>
      <c r="R43" s="51"/>
      <c r="S43" s="51"/>
      <c r="T43" s="52"/>
      <c r="U43" s="51"/>
      <c r="V43" s="51"/>
      <c r="W43" s="51"/>
      <c r="X43" s="51"/>
      <c r="Y43" s="51"/>
      <c r="Z43" s="51"/>
      <c r="AA43" s="51"/>
    </row>
    <row r="44" spans="1:27" s="40" customFormat="1" ht="17.100000000000001" customHeight="1" x14ac:dyDescent="0.35">
      <c r="A44" s="50"/>
      <c r="B44" s="124"/>
      <c r="C44" s="189"/>
      <c r="D44" s="189"/>
      <c r="E44" s="53"/>
      <c r="F44" s="53"/>
      <c r="G44" s="53"/>
      <c r="H44" s="186"/>
      <c r="I44" s="60"/>
      <c r="J44" s="57" t="s">
        <v>45</v>
      </c>
      <c r="K44" s="55">
        <v>0.72916666666666663</v>
      </c>
      <c r="L44" s="55">
        <v>0.84722222222222221</v>
      </c>
      <c r="M44" s="157" t="str">
        <f>IF(OR(I44 = "", I44 = 0, LEFT(TRIM(F44),1) = "C", LEFT(TRIM(F44),1) = "c"), "", FLOOR((L44 - K44)*1440*LEN(TRIM(J44))/50,1))</f>
        <v/>
      </c>
      <c r="N44" s="157" t="str">
        <f t="shared" si="1"/>
        <v/>
      </c>
      <c r="O44" s="135" t="str">
        <f>IF(AND(I44 &gt; 0, OR(J44 = "", K44 = "", L44 = "")), "O", IF(AND(J44 = "", K44 = "", L44 = ""), "", IF(OR(TRIM(J44) = "S", COUNTIF('PAR Appr Mtgs'!A:A, TRIM(J44) &amp; " " &amp;TRIM(TEXT(K44,"H:MM AM/PM"))&amp; " " &amp; "-" &amp; " " &amp;TRIM(TEXT(L44, "H:MM AM/PM"))) &gt; 0), $J$2, "O")))</f>
        <v>P</v>
      </c>
      <c r="P44" s="51"/>
      <c r="Q44" s="51"/>
      <c r="R44" s="51"/>
      <c r="S44" s="51"/>
      <c r="T44" s="52"/>
      <c r="U44" s="51"/>
      <c r="V44" s="51"/>
      <c r="W44" s="51"/>
      <c r="X44" s="51"/>
      <c r="Y44" s="51"/>
      <c r="Z44" s="51"/>
      <c r="AA44" s="51"/>
    </row>
    <row r="45" spans="1:27" s="40" customFormat="1" ht="17.100000000000001" customHeight="1" x14ac:dyDescent="0.35">
      <c r="A45" s="50"/>
      <c r="B45" s="124" t="s">
        <v>695</v>
      </c>
      <c r="C45" s="189" t="s">
        <v>694</v>
      </c>
      <c r="D45" s="189">
        <v>444</v>
      </c>
      <c r="E45" s="53" t="s">
        <v>652</v>
      </c>
      <c r="F45" s="53"/>
      <c r="G45" s="53" t="s">
        <v>666</v>
      </c>
      <c r="H45" s="186"/>
      <c r="I45" s="60">
        <v>30</v>
      </c>
      <c r="J45" s="57" t="s">
        <v>46</v>
      </c>
      <c r="K45" s="55">
        <v>0.72916666666666663</v>
      </c>
      <c r="L45" s="55">
        <v>0.84722222222222221</v>
      </c>
      <c r="M45" s="157">
        <f>IF(OR(I45 = "", I45 = 0, LEFT(TRIM(F45),1) = "C", LEFT(TRIM(F45),1) = "c"), "", FLOOR((L45 - K45)*1440*LEN(TRIM(J45))/50,1))</f>
        <v>3</v>
      </c>
      <c r="N45" s="157">
        <f t="shared" si="1"/>
        <v>3</v>
      </c>
      <c r="O45" s="135" t="str">
        <f>IF(AND(I45 &gt; 0, OR(J45 = "", K45 = "", L45 = "")), "O", IF(AND(J45 = "", K45 = "", L45 = ""), "", IF(OR(TRIM(J45) = "S", COUNTIF('PAR Appr Mtgs'!A:A, TRIM(J45) &amp; " " &amp;TRIM(TEXT(K45,"H:MM AM/PM"))&amp; " " &amp; "-" &amp; " " &amp;TRIM(TEXT(L45, "H:MM AM/PM"))) &gt; 0), $J$2, "O")))</f>
        <v>P</v>
      </c>
      <c r="P45" s="51"/>
      <c r="Q45" s="51"/>
      <c r="R45" s="51"/>
      <c r="S45" s="51"/>
      <c r="T45" s="52"/>
      <c r="U45" s="51"/>
      <c r="V45" s="51"/>
      <c r="W45" s="51"/>
      <c r="X45" s="51"/>
      <c r="Y45" s="51"/>
      <c r="Z45" s="51"/>
      <c r="AA45" s="51"/>
    </row>
    <row r="46" spans="1:27" s="40" customFormat="1" ht="17.100000000000001" customHeight="1" x14ac:dyDescent="0.35">
      <c r="A46" s="50"/>
      <c r="B46" s="124" t="s">
        <v>691</v>
      </c>
      <c r="C46" s="9" t="s">
        <v>692</v>
      </c>
      <c r="D46" s="53" t="s">
        <v>693</v>
      </c>
      <c r="E46" s="53" t="s">
        <v>654</v>
      </c>
      <c r="F46" s="53"/>
      <c r="G46" s="53" t="s">
        <v>666</v>
      </c>
      <c r="H46" s="186"/>
      <c r="I46" s="56">
        <v>35</v>
      </c>
      <c r="J46" s="57" t="s">
        <v>47</v>
      </c>
      <c r="K46" s="55">
        <v>0.3125</v>
      </c>
      <c r="L46" s="55">
        <v>0.36458333333333331</v>
      </c>
      <c r="M46" s="157">
        <f t="shared" si="0"/>
        <v>3</v>
      </c>
      <c r="N46" s="157">
        <f t="shared" si="1"/>
        <v>3</v>
      </c>
      <c r="O46" s="135" t="str">
        <f>IF(AND(I46 &gt; 0, OR(J46 = "", K46 = "", L46 = "")), "O", IF(AND(J46 = "", K46 = "", L46 = ""), "", IF(OR(TRIM(J46) = "S", COUNTIF('PAR Appr Mtgs'!A:A, TRIM(J46) &amp; " " &amp;TRIM(TEXT(K46,"H:MM AM/PM"))&amp; " " &amp; "-" &amp; " " &amp;TRIM(TEXT(L46, "H:MM AM/PM"))) &gt; 0), $J$2, "O")))</f>
        <v>P</v>
      </c>
      <c r="P46" s="51"/>
      <c r="Q46" s="51"/>
      <c r="R46" s="51"/>
      <c r="S46" s="51"/>
      <c r="T46" s="52"/>
      <c r="U46" s="51"/>
      <c r="V46" s="51"/>
      <c r="W46" s="51"/>
      <c r="X46" s="51"/>
      <c r="Y46" s="51"/>
      <c r="Z46" s="51"/>
      <c r="AA46" s="51"/>
    </row>
    <row r="47" spans="1:27" s="40" customFormat="1" ht="17.100000000000001" customHeight="1" x14ac:dyDescent="0.35">
      <c r="A47" s="50"/>
      <c r="B47" s="115" t="s">
        <v>678</v>
      </c>
      <c r="C47" s="70" t="s">
        <v>650</v>
      </c>
      <c r="D47" s="71">
        <v>380</v>
      </c>
      <c r="E47" s="53" t="s">
        <v>649</v>
      </c>
      <c r="F47" s="53"/>
      <c r="G47" s="53" t="s">
        <v>666</v>
      </c>
      <c r="H47" s="186"/>
      <c r="I47" s="62">
        <v>30</v>
      </c>
      <c r="J47" s="63" t="s">
        <v>47</v>
      </c>
      <c r="K47" s="55">
        <v>0.375</v>
      </c>
      <c r="L47" s="55">
        <v>0.42708333333333331</v>
      </c>
      <c r="M47" s="157">
        <f>IF(OR(I47 = "", I47 = 0, LEFT(TRIM(F47),1) = "C", LEFT(TRIM(F47),1) = "c"), "", FLOOR((L47 - K47)*1440*LEN(TRIM(J47))/50,1))</f>
        <v>3</v>
      </c>
      <c r="N47" s="157">
        <f t="shared" si="1"/>
        <v>3</v>
      </c>
      <c r="O47" s="135" t="str">
        <f>IF(AND(I47 &gt; 0, OR(J47 = "", K47 = "", L47 = "")), "O", IF(AND(J47 = "", K47 = "", L47 = ""), "", IF(OR(TRIM(J47) = "S", COUNTIF('PAR Appr Mtgs'!A:A, TRIM(J47) &amp; " " &amp;TRIM(TEXT(K47,"H:MM AM/PM"))&amp; " " &amp; "-" &amp; " " &amp;TRIM(TEXT(L47, "H:MM AM/PM"))) &gt; 0), $J$2, "O")))</f>
        <v>P</v>
      </c>
      <c r="P47" s="51"/>
      <c r="Q47" s="51"/>
      <c r="R47" s="51"/>
      <c r="S47" s="51"/>
      <c r="T47" s="52"/>
      <c r="U47" s="51"/>
      <c r="V47" s="51"/>
      <c r="W47" s="51"/>
      <c r="X47" s="51"/>
      <c r="Y47" s="51"/>
      <c r="Z47" s="51"/>
      <c r="AA47" s="51"/>
    </row>
    <row r="48" spans="1:27" s="40" customFormat="1" ht="17.100000000000001" customHeight="1" x14ac:dyDescent="0.35">
      <c r="A48" s="50"/>
      <c r="B48" s="116">
        <v>12222</v>
      </c>
      <c r="C48" s="70" t="s">
        <v>650</v>
      </c>
      <c r="D48" s="71">
        <v>350</v>
      </c>
      <c r="E48" s="53" t="s">
        <v>652</v>
      </c>
      <c r="F48" s="53"/>
      <c r="G48" s="53" t="s">
        <v>666</v>
      </c>
      <c r="H48" s="186"/>
      <c r="I48" s="64">
        <v>30</v>
      </c>
      <c r="J48" s="65" t="s">
        <v>47</v>
      </c>
      <c r="K48" s="55">
        <v>0.4375</v>
      </c>
      <c r="L48" s="55">
        <v>0.48958333333333331</v>
      </c>
      <c r="M48" s="157">
        <f>IF(OR(I48 = "", I48 = 0, LEFT(TRIM(F48),1) = "C", LEFT(TRIM(F48),1) = "c"), "", FLOOR((L48 - K48)*1440*LEN(TRIM(J48))/50,1))</f>
        <v>3</v>
      </c>
      <c r="N48" s="157">
        <f t="shared" si="1"/>
        <v>3</v>
      </c>
      <c r="O48" s="135" t="str">
        <f>IF(AND(I48 &gt; 0, OR(J48 = "", K48 = "", L48 = "")), "O", IF(AND(J48 = "", K48 = "", L48 = ""), "", IF(OR(TRIM(J48) = "S", COUNTIF('PAR Appr Mtgs'!A:A, TRIM(J48) &amp; " " &amp;TRIM(TEXT(K48,"H:MM AM/PM"))&amp; " " &amp; "-" &amp; " " &amp;TRIM(TEXT(L48, "H:MM AM/PM"))) &gt; 0), $J$2, "O")))</f>
        <v>P</v>
      </c>
      <c r="P48" s="51"/>
      <c r="Q48" s="51"/>
      <c r="R48" s="51"/>
      <c r="S48" s="51"/>
      <c r="T48" s="52"/>
      <c r="U48" s="51"/>
      <c r="V48" s="51"/>
      <c r="W48" s="51"/>
      <c r="X48" s="51"/>
      <c r="Y48" s="51"/>
      <c r="Z48" s="51"/>
      <c r="AA48" s="51"/>
    </row>
    <row r="49" spans="1:27" s="40" customFormat="1" ht="17.100000000000001" customHeight="1" x14ac:dyDescent="0.35">
      <c r="A49" s="50"/>
      <c r="B49" s="117">
        <v>12567</v>
      </c>
      <c r="C49" s="70" t="s">
        <v>650</v>
      </c>
      <c r="D49" s="71">
        <v>364</v>
      </c>
      <c r="E49" s="53" t="s">
        <v>653</v>
      </c>
      <c r="F49" s="53"/>
      <c r="G49" s="53" t="s">
        <v>666</v>
      </c>
      <c r="H49" s="186"/>
      <c r="I49" s="66">
        <v>30</v>
      </c>
      <c r="J49" s="67" t="s">
        <v>47</v>
      </c>
      <c r="K49" s="55">
        <v>0.54166666666666663</v>
      </c>
      <c r="L49" s="55">
        <v>0.59375</v>
      </c>
      <c r="M49" s="157">
        <f>IF(OR(I49 = "", I49 = 0, LEFT(TRIM(F49),1) = "C", LEFT(TRIM(F49),1) = "c"), "", FLOOR((L49 - K49)*1440*LEN(TRIM(J49))/50,1))</f>
        <v>3</v>
      </c>
      <c r="N49" s="157">
        <f t="shared" si="1"/>
        <v>3</v>
      </c>
      <c r="O49" s="135" t="str">
        <f>IF(AND(I49 &gt; 0, OR(J49 = "", K49 = "", L49 = "")), "O", IF(AND(J49 = "", K49 = "", L49 = ""), "", IF(OR(TRIM(J49) = "S", COUNTIF('PAR Appr Mtgs'!A:A, TRIM(J49) &amp; " " &amp;TRIM(TEXT(K49,"H:MM AM/PM"))&amp; " " &amp; "-" &amp; " " &amp;TRIM(TEXT(L49, "H:MM AM/PM"))) &gt; 0), $J$2, "O")))</f>
        <v>P</v>
      </c>
      <c r="P49" s="51"/>
      <c r="Q49" s="51"/>
      <c r="R49" s="51"/>
      <c r="S49" s="51"/>
      <c r="T49" s="52"/>
      <c r="U49" s="51"/>
      <c r="V49" s="51"/>
      <c r="W49" s="51"/>
      <c r="X49" s="51"/>
      <c r="Y49" s="51"/>
      <c r="Z49" s="51"/>
      <c r="AA49" s="51"/>
    </row>
    <row r="50" spans="1:27" s="40" customFormat="1" ht="17.100000000000001" customHeight="1" x14ac:dyDescent="0.35">
      <c r="A50" s="50"/>
      <c r="B50" s="116">
        <v>40999</v>
      </c>
      <c r="C50" s="70" t="s">
        <v>650</v>
      </c>
      <c r="D50" s="71">
        <v>364</v>
      </c>
      <c r="E50" s="53" t="s">
        <v>654</v>
      </c>
      <c r="F50" s="53"/>
      <c r="G50" s="53" t="s">
        <v>666</v>
      </c>
      <c r="H50" s="186"/>
      <c r="I50" s="68">
        <v>30</v>
      </c>
      <c r="J50" s="69" t="s">
        <v>47</v>
      </c>
      <c r="K50" s="55">
        <v>0.60416666666666663</v>
      </c>
      <c r="L50" s="55">
        <v>0.65625</v>
      </c>
      <c r="M50" s="157">
        <f>IF(OR(I50 = "", I50 = 0, LEFT(TRIM(F50),1) = "C", LEFT(TRIM(F50),1) = "c"), "", FLOOR((L50 - K50)*1440*LEN(TRIM(J50))/50,1))</f>
        <v>3</v>
      </c>
      <c r="N50" s="157">
        <f t="shared" si="1"/>
        <v>3</v>
      </c>
      <c r="O50" s="135" t="str">
        <f>IF(AND(I50 &gt; 0, OR(J50 = "", K50 = "", L50 = "")), "O", IF(AND(J50 = "", K50 = "", L50 = ""), "", IF(OR(TRIM(J50) = "S", COUNTIF('PAR Appr Mtgs'!A:A, TRIM(J50) &amp; " " &amp;TRIM(TEXT(K50,"H:MM AM/PM"))&amp; " " &amp; "-" &amp; " " &amp;TRIM(TEXT(L50, "H:MM AM/PM"))) &gt; 0), $J$2, "O")))</f>
        <v>P</v>
      </c>
      <c r="P50" s="51"/>
      <c r="Q50" s="51"/>
      <c r="R50" s="51"/>
      <c r="S50" s="51"/>
      <c r="T50" s="52"/>
      <c r="U50" s="51"/>
      <c r="V50" s="51"/>
      <c r="W50" s="51"/>
      <c r="X50" s="51"/>
      <c r="Y50" s="51"/>
      <c r="Z50" s="51"/>
      <c r="AA50" s="51"/>
    </row>
    <row r="51" spans="1:27" s="40" customFormat="1" ht="17.100000000000001" customHeight="1" x14ac:dyDescent="0.35">
      <c r="A51" s="50"/>
      <c r="B51" s="117"/>
      <c r="C51" s="8"/>
      <c r="D51" s="9"/>
      <c r="E51" s="53"/>
      <c r="F51" s="53"/>
      <c r="G51" s="53"/>
      <c r="H51" s="186"/>
      <c r="I51" s="23"/>
      <c r="J51" s="7" t="s">
        <v>47</v>
      </c>
      <c r="K51" s="55">
        <v>0.66666666666666663</v>
      </c>
      <c r="L51" s="55">
        <v>0.71875</v>
      </c>
      <c r="M51" s="157" t="str">
        <f t="shared" si="0"/>
        <v/>
      </c>
      <c r="N51" s="157" t="str">
        <f t="shared" si="1"/>
        <v/>
      </c>
      <c r="O51" s="135" t="str">
        <f>IF(AND(I51 &gt; 0, OR(J51 = "", K51 = "", L51 = "")), "O", IF(AND(J51 = "", K51 = "", L51 = ""), "", IF(OR(TRIM(J51) = "S", COUNTIF('PAR Appr Mtgs'!A:A, TRIM(J51) &amp; " " &amp;TRIM(TEXT(K51,"H:MM AM/PM"))&amp; " " &amp; "-" &amp; " " &amp;TRIM(TEXT(L51, "H:MM AM/PM"))) &gt; 0), $J$2, "O")))</f>
        <v>P</v>
      </c>
      <c r="P51" s="51"/>
      <c r="Q51" s="51"/>
      <c r="R51" s="51"/>
      <c r="S51" s="51"/>
      <c r="T51" s="52"/>
      <c r="U51" s="51"/>
      <c r="V51" s="51"/>
      <c r="W51" s="51"/>
      <c r="X51" s="51"/>
      <c r="Y51" s="51"/>
      <c r="Z51" s="51"/>
      <c r="AA51" s="51"/>
    </row>
    <row r="52" spans="1:27" s="40" customFormat="1" ht="17.100000000000001" customHeight="1" x14ac:dyDescent="0.35">
      <c r="A52" s="50"/>
      <c r="B52" s="117"/>
      <c r="C52" s="9"/>
      <c r="D52" s="9"/>
      <c r="E52" s="53"/>
      <c r="F52" s="53"/>
      <c r="G52" s="53"/>
      <c r="H52" s="186"/>
      <c r="I52" s="23"/>
      <c r="J52" s="7" t="s">
        <v>47</v>
      </c>
      <c r="K52" s="55">
        <v>0.72916666666666663</v>
      </c>
      <c r="L52" s="55">
        <v>0.78125</v>
      </c>
      <c r="M52" s="157" t="str">
        <f t="shared" si="0"/>
        <v/>
      </c>
      <c r="N52" s="157" t="str">
        <f t="shared" si="1"/>
        <v/>
      </c>
      <c r="O52" s="135" t="str">
        <f>IF(AND(I52 &gt; 0, OR(J52 = "", K52 = "", L52 = "")), "O", IF(AND(J52 = "", K52 = "", L52 = ""), "", IF(OR(TRIM(J52) = "S", COUNTIF('PAR Appr Mtgs'!A:A, TRIM(J52) &amp; " " &amp;TRIM(TEXT(K52,"H:MM AM/PM"))&amp; " " &amp; "-" &amp; " " &amp;TRIM(TEXT(L52, "H:MM AM/PM"))) &gt; 0), $J$2, "O")))</f>
        <v>P</v>
      </c>
      <c r="P52" s="51"/>
      <c r="Q52" s="51"/>
      <c r="R52" s="51"/>
      <c r="S52" s="51"/>
      <c r="T52" s="52"/>
      <c r="U52" s="51"/>
      <c r="V52" s="51"/>
      <c r="W52" s="51"/>
      <c r="X52" s="51"/>
      <c r="Y52" s="51"/>
      <c r="Z52" s="51"/>
      <c r="AA52" s="51"/>
    </row>
    <row r="53" spans="1:27" s="40" customFormat="1" ht="17.100000000000001" customHeight="1" x14ac:dyDescent="0.35">
      <c r="A53" s="50"/>
      <c r="B53" s="117"/>
      <c r="C53" s="9"/>
      <c r="D53" s="9"/>
      <c r="E53" s="53"/>
      <c r="F53" s="53"/>
      <c r="G53" s="53"/>
      <c r="H53" s="186"/>
      <c r="I53" s="23"/>
      <c r="J53" s="7" t="s">
        <v>47</v>
      </c>
      <c r="K53" s="55">
        <v>0.79166666666666663</v>
      </c>
      <c r="L53" s="55">
        <v>0.84375</v>
      </c>
      <c r="M53" s="157" t="str">
        <f t="shared" si="0"/>
        <v/>
      </c>
      <c r="N53" s="157" t="str">
        <f t="shared" si="1"/>
        <v/>
      </c>
      <c r="O53" s="135" t="str">
        <f>IF(AND(I53 &gt; 0, OR(J53 = "", K53 = "", L53 = "")), "O", IF(AND(J53 = "", K53 = "", L53 = ""), "", IF(OR(TRIM(J53) = "S", COUNTIF('PAR Appr Mtgs'!A:A, TRIM(J53) &amp; " " &amp;TRIM(TEXT(K53,"H:MM AM/PM"))&amp; " " &amp; "-" &amp; " " &amp;TRIM(TEXT(L53, "H:MM AM/PM"))) &gt; 0), $J$2, "O")))</f>
        <v>P</v>
      </c>
      <c r="P53" s="51"/>
      <c r="Q53" s="51"/>
      <c r="R53" s="51"/>
      <c r="S53" s="51"/>
      <c r="T53" s="52"/>
      <c r="U53" s="51"/>
      <c r="V53" s="51"/>
      <c r="W53" s="51"/>
      <c r="X53" s="51"/>
      <c r="Y53" s="51"/>
      <c r="Z53" s="51"/>
      <c r="AA53" s="51"/>
    </row>
    <row r="54" spans="1:27" s="40" customFormat="1" ht="17.100000000000001" customHeight="1" thickBot="1" x14ac:dyDescent="0.4">
      <c r="A54" s="50"/>
      <c r="B54" s="118">
        <v>74322</v>
      </c>
      <c r="C54" s="168" t="s">
        <v>696</v>
      </c>
      <c r="D54" s="168">
        <v>567</v>
      </c>
      <c r="E54" s="119" t="s">
        <v>697</v>
      </c>
      <c r="F54" s="119"/>
      <c r="G54" s="119" t="s">
        <v>666</v>
      </c>
      <c r="H54" s="187"/>
      <c r="I54" s="108">
        <v>30</v>
      </c>
      <c r="J54" s="170" t="s">
        <v>47</v>
      </c>
      <c r="K54" s="104">
        <v>0.85416666666666663</v>
      </c>
      <c r="L54" s="104">
        <v>0.90625</v>
      </c>
      <c r="M54" s="158">
        <f t="shared" si="0"/>
        <v>3</v>
      </c>
      <c r="N54" s="158">
        <f t="shared" si="1"/>
        <v>3</v>
      </c>
      <c r="O54" s="134" t="str">
        <f>IF(AND(I54 &gt; 0, OR(J54 = "", K54 = "", L54 = "")), "O", IF(AND(J54 = "", K54 = "", L54 = ""), "", IF(OR(TRIM(J54) = "S", COUNTIF('PAR Appr Mtgs'!A:A, TRIM(J54) &amp; " " &amp;TRIM(TEXT(K54,"H:MM AM/PM"))&amp; " " &amp; "-" &amp; " " &amp;TRIM(TEXT(L54, "H:MM AM/PM"))) &gt; 0), $J$2, "O")))</f>
        <v>P</v>
      </c>
      <c r="P54" s="51"/>
      <c r="Q54" s="51"/>
      <c r="R54" s="51"/>
      <c r="S54" s="51"/>
      <c r="T54" s="52"/>
      <c r="U54" s="51"/>
      <c r="V54" s="51"/>
      <c r="W54" s="51"/>
      <c r="X54" s="51"/>
      <c r="Y54" s="51"/>
      <c r="Z54" s="51"/>
      <c r="AA54" s="51"/>
    </row>
    <row r="55" spans="1:27" s="40" customFormat="1" ht="56.85" customHeight="1" thickBot="1" x14ac:dyDescent="0.4">
      <c r="A55" s="50"/>
      <c r="B55" s="196" t="s">
        <v>33</v>
      </c>
      <c r="C55" s="197" t="s">
        <v>34</v>
      </c>
      <c r="D55" s="197" t="s">
        <v>35</v>
      </c>
      <c r="E55" s="197" t="s">
        <v>36</v>
      </c>
      <c r="F55" s="197" t="s">
        <v>670</v>
      </c>
      <c r="G55" s="198" t="s">
        <v>665</v>
      </c>
      <c r="H55" s="197" t="s">
        <v>37</v>
      </c>
      <c r="I55" s="197" t="s">
        <v>38</v>
      </c>
      <c r="J55" s="197" t="s">
        <v>39</v>
      </c>
      <c r="K55" s="199" t="s">
        <v>40</v>
      </c>
      <c r="L55" s="199" t="s">
        <v>41</v>
      </c>
      <c r="M55" s="200" t="s">
        <v>685</v>
      </c>
      <c r="N55" s="230" t="s">
        <v>689</v>
      </c>
      <c r="O55" s="201" t="s">
        <v>48</v>
      </c>
      <c r="P55" s="51"/>
      <c r="Q55" s="51"/>
      <c r="R55" s="51"/>
      <c r="S55" s="51"/>
      <c r="T55" s="52"/>
      <c r="U55" s="51"/>
      <c r="V55" s="51"/>
      <c r="W55" s="51"/>
      <c r="X55" s="51"/>
      <c r="Y55" s="51"/>
      <c r="Z55" s="51"/>
      <c r="AA55" s="51"/>
    </row>
    <row r="56" spans="1:27" s="40" customFormat="1" ht="17.100000000000001" customHeight="1" x14ac:dyDescent="0.35">
      <c r="A56" s="50"/>
      <c r="B56" s="219" t="s">
        <v>705</v>
      </c>
      <c r="C56" s="220" t="s">
        <v>648</v>
      </c>
      <c r="D56" s="221">
        <v>541</v>
      </c>
      <c r="E56" s="222" t="s">
        <v>649</v>
      </c>
      <c r="F56" s="222"/>
      <c r="G56" s="223" t="s">
        <v>666</v>
      </c>
      <c r="H56" s="224"/>
      <c r="I56" s="225">
        <v>30</v>
      </c>
      <c r="J56" s="226" t="s">
        <v>49</v>
      </c>
      <c r="K56" s="227">
        <v>0.6875</v>
      </c>
      <c r="L56" s="227">
        <v>0.72222222222222221</v>
      </c>
      <c r="M56" s="228">
        <f>IF(OR(I56="",I56=0,LEFT(TRIM(F56),1)="C",LEFT(TRIM(F56),1)="c"),"", MROUND((L56-K56)*1440/60,0.5)*LEN(TRIM(J56)))</f>
        <v>1</v>
      </c>
      <c r="N56" s="228">
        <f t="shared" si="1"/>
        <v>1</v>
      </c>
      <c r="O56" s="229" t="str">
        <f>IF(AND(I56 &gt; 0, OR(J56 = "", K56 = "", L56 = "")), "O", IF(AND(J56 = "", K56 = "", L56 = ""), "", IF(OR(TRIM(J56) = "S", COUNTIF('PAR Appr Mtgs'!A:A, TRIM(J56) &amp; " " &amp;TRIM(TEXT(K56,"H:MM AM/PM"))&amp; " " &amp; "-" &amp; " " &amp;TRIM(TEXT(L56, "H:MM AM/PM"))) &gt; 0), $J$2, "O")))</f>
        <v>P</v>
      </c>
      <c r="P56" s="51"/>
      <c r="Q56" s="51"/>
      <c r="R56" s="51"/>
      <c r="S56" s="51"/>
      <c r="T56" s="52"/>
      <c r="U56" s="51"/>
      <c r="V56" s="51"/>
      <c r="W56" s="51"/>
      <c r="X56" s="51"/>
      <c r="Y56" s="51"/>
      <c r="Z56" s="51"/>
      <c r="AA56" s="51"/>
    </row>
    <row r="57" spans="1:27" s="40" customFormat="1" ht="17.100000000000001" customHeight="1" x14ac:dyDescent="0.35">
      <c r="A57" s="50"/>
      <c r="B57" s="203"/>
      <c r="C57" s="70"/>
      <c r="D57" s="71"/>
      <c r="E57" s="53"/>
      <c r="F57" s="53"/>
      <c r="G57" s="223"/>
      <c r="H57" s="186"/>
      <c r="I57" s="66"/>
      <c r="J57" s="71" t="s">
        <v>45</v>
      </c>
      <c r="K57" s="72">
        <v>0.4375</v>
      </c>
      <c r="L57" s="72">
        <v>0.55555555555555558</v>
      </c>
      <c r="M57" s="228" t="str">
        <f t="shared" ref="M57:M88" si="2">IF(OR(I57="",I57=0,LEFT(TRIM(F57),1)="C",LEFT(TRIM(F57),1)="c"),"", MROUND((L57-K57)*1440/60,0.5)*LEN(TRIM(J57)))</f>
        <v/>
      </c>
      <c r="N57" s="157" t="str">
        <f t="shared" si="1"/>
        <v/>
      </c>
      <c r="O57" s="204" t="str">
        <f>IF(AND(I57 &gt; 0, OR(J57 = "", K57 = "", L57 = "")), "O", IF(AND(J57 = "", K57 = "", L57 = ""), "", IF(OR(TRIM(J57) = "S", COUNTIF('PAR Appr Mtgs'!A:A, TRIM(J57) &amp; " " &amp;TRIM(TEXT(K57,"H:MM AM/PM"))&amp; " " &amp; "-" &amp; " " &amp;TRIM(TEXT(L57, "H:MM AM/PM"))) &gt; 0), $J$2, "O")))</f>
        <v>P</v>
      </c>
      <c r="P57" s="51"/>
      <c r="Q57" s="51"/>
      <c r="R57" s="51"/>
      <c r="S57" s="51"/>
      <c r="T57" s="52"/>
      <c r="U57" s="51"/>
      <c r="V57" s="51"/>
      <c r="W57" s="51"/>
      <c r="X57" s="51"/>
      <c r="Y57" s="51"/>
      <c r="Z57" s="51"/>
      <c r="AA57" s="51"/>
    </row>
    <row r="58" spans="1:27" s="40" customFormat="1" ht="17.100000000000001" customHeight="1" x14ac:dyDescent="0.35">
      <c r="A58" s="50"/>
      <c r="B58" s="203"/>
      <c r="C58" s="70"/>
      <c r="D58" s="71"/>
      <c r="E58" s="53"/>
      <c r="F58" s="53"/>
      <c r="G58" s="53"/>
      <c r="H58" s="186"/>
      <c r="I58" s="66"/>
      <c r="J58" s="71" t="s">
        <v>45</v>
      </c>
      <c r="K58" s="72">
        <v>0.60416666666666663</v>
      </c>
      <c r="L58" s="72">
        <v>0.72222222222222221</v>
      </c>
      <c r="M58" s="228" t="str">
        <f t="shared" si="2"/>
        <v/>
      </c>
      <c r="N58" s="157" t="str">
        <f t="shared" si="1"/>
        <v/>
      </c>
      <c r="O58" s="204" t="str">
        <f>IF(AND(I58 &gt; 0, OR(J58 = "", K58 = "", L58 = "")), "O", IF(AND(J58 = "", K58 = "", L58 = ""), "", IF(OR(TRIM(J58) = "S", COUNTIF('PAR Appr Mtgs'!A:A, TRIM(J58) &amp; " " &amp;TRIM(TEXT(K58,"H:MM AM/PM"))&amp; " " &amp; "-" &amp; " " &amp;TRIM(TEXT(L58, "H:MM AM/PM"))) &gt; 0), $J$2, "O")))</f>
        <v>P</v>
      </c>
      <c r="P58" s="51"/>
      <c r="Q58" s="51"/>
      <c r="R58" s="51"/>
      <c r="S58" s="51"/>
      <c r="T58" s="52"/>
      <c r="U58" s="51"/>
      <c r="V58" s="51"/>
      <c r="W58" s="51"/>
      <c r="X58" s="51"/>
      <c r="Y58" s="51"/>
      <c r="Z58" s="51"/>
      <c r="AA58" s="51"/>
    </row>
    <row r="59" spans="1:27" s="40" customFormat="1" ht="17.100000000000001" customHeight="1" x14ac:dyDescent="0.35">
      <c r="A59" s="50"/>
      <c r="B59" s="203" t="s">
        <v>706</v>
      </c>
      <c r="C59" s="70" t="s">
        <v>650</v>
      </c>
      <c r="D59" s="71">
        <v>350</v>
      </c>
      <c r="E59" s="53" t="s">
        <v>651</v>
      </c>
      <c r="F59" s="53"/>
      <c r="G59" s="53" t="s">
        <v>666</v>
      </c>
      <c r="H59" s="186"/>
      <c r="I59" s="66">
        <v>30</v>
      </c>
      <c r="J59" s="61" t="s">
        <v>45</v>
      </c>
      <c r="K59" s="72">
        <v>0.72916666666666663</v>
      </c>
      <c r="L59" s="72">
        <v>0.84722222222222221</v>
      </c>
      <c r="M59" s="228">
        <f t="shared" si="2"/>
        <v>3</v>
      </c>
      <c r="N59" s="157">
        <f t="shared" si="1"/>
        <v>3</v>
      </c>
      <c r="O59" s="204" t="str">
        <f>IF(AND(I59 &gt; 0, OR(J59 = "", K59 = "", L59 = "")), "O", IF(AND(J59 = "", K59 = "", L59 = ""), "", IF(OR(TRIM(J59) = "S", COUNTIF('PAR Appr Mtgs'!A:A, TRIM(J59) &amp; " " &amp;TRIM(TEXT(K59,"H:MM AM/PM"))&amp; " " &amp; "-" &amp; " " &amp;TRIM(TEXT(L59, "H:MM AM/PM"))) &gt; 0), $J$2, "O")))</f>
        <v>P</v>
      </c>
      <c r="P59" s="51"/>
      <c r="Q59" s="51"/>
      <c r="R59" s="51"/>
      <c r="S59" s="51"/>
      <c r="T59" s="52"/>
      <c r="U59" s="51"/>
      <c r="V59" s="51"/>
      <c r="W59" s="51"/>
      <c r="X59" s="51"/>
      <c r="Y59" s="51"/>
      <c r="Z59" s="51"/>
      <c r="AA59" s="51"/>
    </row>
    <row r="60" spans="1:27" s="40" customFormat="1" ht="17.100000000000001" customHeight="1" x14ac:dyDescent="0.35">
      <c r="A60" s="50"/>
      <c r="B60" s="203" t="s">
        <v>707</v>
      </c>
      <c r="C60" s="70" t="s">
        <v>648</v>
      </c>
      <c r="D60" s="71" t="s">
        <v>655</v>
      </c>
      <c r="E60" s="53" t="s">
        <v>649</v>
      </c>
      <c r="F60" s="53"/>
      <c r="G60" s="53" t="s">
        <v>666</v>
      </c>
      <c r="H60" s="186"/>
      <c r="I60" s="66">
        <v>30</v>
      </c>
      <c r="J60" s="71" t="s">
        <v>647</v>
      </c>
      <c r="K60" s="72">
        <v>0.66666666666666663</v>
      </c>
      <c r="L60" s="72">
        <v>0.74305555555555547</v>
      </c>
      <c r="M60" s="228">
        <f t="shared" si="2"/>
        <v>2</v>
      </c>
      <c r="N60" s="157">
        <f t="shared" si="1"/>
        <v>2</v>
      </c>
      <c r="O60" s="204" t="str">
        <f>IF(AND(I60 &gt; 0, OR(J60 = "", K60 = "", L60 = "")), "O", IF(AND(J60 = "", K60 = "", L60 = ""), "", IF(OR(TRIM(J60) = "S", COUNTIF('PAR Appr Mtgs'!A:A, TRIM(J60) &amp; " " &amp;TRIM(TEXT(K60,"H:MM AM/PM"))&amp; " " &amp; "-" &amp; " " &amp;TRIM(TEXT(L60, "H:MM AM/PM"))) &gt; 0), $J$2, "O")))</f>
        <v>P</v>
      </c>
      <c r="P60" s="51"/>
      <c r="Q60" s="51"/>
      <c r="R60" s="51"/>
      <c r="S60" s="51"/>
      <c r="T60" s="52"/>
      <c r="U60" s="51"/>
      <c r="V60" s="51"/>
      <c r="W60" s="51"/>
      <c r="X60" s="51"/>
      <c r="Y60" s="51"/>
      <c r="Z60" s="51"/>
      <c r="AA60" s="51"/>
    </row>
    <row r="61" spans="1:27" s="40" customFormat="1" ht="17.100000000000001" customHeight="1" x14ac:dyDescent="0.35">
      <c r="A61" s="50"/>
      <c r="B61" s="205" t="s">
        <v>708</v>
      </c>
      <c r="C61" s="70" t="s">
        <v>648</v>
      </c>
      <c r="D61" s="71" t="s">
        <v>656</v>
      </c>
      <c r="E61" s="53" t="s">
        <v>649</v>
      </c>
      <c r="F61" s="53"/>
      <c r="G61" s="53" t="s">
        <v>666</v>
      </c>
      <c r="H61" s="186"/>
      <c r="I61" s="66">
        <v>30</v>
      </c>
      <c r="J61" s="71" t="s">
        <v>51</v>
      </c>
      <c r="K61" s="72">
        <v>0.75</v>
      </c>
      <c r="L61" s="72">
        <v>0.82638888888888884</v>
      </c>
      <c r="M61" s="228">
        <f>IF(OR(I61="",I61=0,LEFT(TRIM(F61),1)="C",LEFT(TRIM(F61),1)="c"),"", MROUND((L61-K61)*1440/60,0.5)*LEN(TRIM(J61)))</f>
        <v>2</v>
      </c>
      <c r="N61" s="157">
        <f>IF(AND(I61&gt;0,G61=""),"Session?",IF(OR(I61="",I61=0,LEFT(TRIM(F61),1)="C",LEFT(TRIM(F61),1)="c"),"",IF(TRIM(G61)="1",M61,IF(TRIM(G61)="5W1",M61/3,IF(TRIM(G61)="5W2",M61/3,IF(TRIM(G61)="5W3",M61/3,IF(TRIM(G61)="8W1",M61/2,IF(TRIM(G61)="8W2",M61/2,"Session??"))))))))</f>
        <v>2</v>
      </c>
      <c r="O61" s="204" t="str">
        <f>IF(AND(I61 &gt; 0, OR(J61 = "", K61 = "", L61 = "")), "O", IF(AND(J61 = "", K61 = "", L61 = ""), "", IF(OR(TRIM(J61) = "S", COUNTIF('PAR Appr Mtgs'!A:A, TRIM(J61) &amp; " " &amp;TRIM(TEXT(K61,"H:MM AM/PM"))&amp; " " &amp; "-" &amp; " " &amp;TRIM(TEXT(L61, "H:MM AM/PM"))) &gt; 0), $J$2, "O")))</f>
        <v>P</v>
      </c>
      <c r="P61" s="51"/>
      <c r="Q61" s="51"/>
      <c r="R61" s="51"/>
      <c r="S61" s="51"/>
      <c r="T61" s="52"/>
      <c r="U61" s="51"/>
      <c r="V61" s="51"/>
      <c r="W61" s="51"/>
      <c r="X61" s="51"/>
      <c r="Y61" s="51"/>
      <c r="Z61" s="51"/>
      <c r="AA61" s="51"/>
    </row>
    <row r="62" spans="1:27" s="40" customFormat="1" ht="17.100000000000001" customHeight="1" x14ac:dyDescent="0.35">
      <c r="A62" s="50"/>
      <c r="B62" s="206"/>
      <c r="C62" s="70"/>
      <c r="D62" s="71"/>
      <c r="E62" s="53"/>
      <c r="F62" s="53"/>
      <c r="G62" s="53"/>
      <c r="H62" s="186"/>
      <c r="I62" s="66"/>
      <c r="J62" s="71"/>
      <c r="K62" s="72"/>
      <c r="L62" s="72"/>
      <c r="M62" s="228" t="str">
        <f t="shared" si="2"/>
        <v/>
      </c>
      <c r="N62" s="157" t="str">
        <f t="shared" si="1"/>
        <v/>
      </c>
      <c r="O62" s="204" t="str">
        <f>IF(AND(I62 &gt; 0, OR(J62 = "", K62 = "", L62 = "")), "O", IF(AND(J62 = "", K62 = "", L62 = ""), "", IF(OR(TRIM(J62) = "S", COUNTIF('PAR Appr Mtgs'!A:A, TRIM(J62) &amp; " " &amp;TRIM(TEXT(K62,"H:MM AM/PM"))&amp; " " &amp; "-" &amp; " " &amp;TRIM(TEXT(L62, "H:MM AM/PM"))) &gt; 0), $J$2, "O")))</f>
        <v/>
      </c>
      <c r="P62" s="51"/>
      <c r="Q62" s="51"/>
      <c r="R62" s="51"/>
      <c r="S62" s="51"/>
      <c r="T62" s="52"/>
      <c r="U62" s="51"/>
      <c r="V62" s="51"/>
      <c r="W62" s="51"/>
      <c r="X62" s="51"/>
      <c r="Y62" s="51"/>
      <c r="Z62" s="51"/>
      <c r="AA62" s="51"/>
    </row>
    <row r="63" spans="1:27" s="40" customFormat="1" ht="17.100000000000001" customHeight="1" x14ac:dyDescent="0.35">
      <c r="A63" s="50"/>
      <c r="B63" s="206"/>
      <c r="C63" s="70"/>
      <c r="D63" s="71"/>
      <c r="E63" s="53"/>
      <c r="F63" s="53"/>
      <c r="G63" s="53"/>
      <c r="H63" s="186"/>
      <c r="I63" s="23"/>
      <c r="J63" s="96" t="s">
        <v>661</v>
      </c>
      <c r="K63" s="72">
        <v>0.35416666666666669</v>
      </c>
      <c r="L63" s="72">
        <v>0.41666666666666669</v>
      </c>
      <c r="M63" s="228" t="str">
        <f t="shared" si="2"/>
        <v/>
      </c>
      <c r="N63" s="157" t="str">
        <f t="shared" si="1"/>
        <v/>
      </c>
      <c r="O63" s="204" t="str">
        <f>IF(AND(I63 &gt; 0, OR(J63 = "", K63 = "", L63 = "")), "O", IF(AND(J63 = "", K63 = "", L63 = ""), "", IF(OR(TRIM(J63) = "S", COUNTIF('PAR Appr Mtgs'!A:A, TRIM(J63) &amp; " " &amp;TRIM(TEXT(K63,"H:MM AM/PM"))&amp; " " &amp; "-" &amp; " " &amp;TRIM(TEXT(L63, "H:MM AM/PM"))) &gt; 0), $J$2, "O")))</f>
        <v>P</v>
      </c>
      <c r="P63" s="51"/>
      <c r="Q63" s="51"/>
      <c r="R63" s="231"/>
      <c r="S63" s="51"/>
      <c r="T63" s="52"/>
      <c r="U63" s="51"/>
      <c r="V63" s="51"/>
      <c r="W63" s="51"/>
      <c r="X63" s="51"/>
      <c r="Y63" s="51"/>
      <c r="Z63" s="51"/>
      <c r="AA63" s="51"/>
    </row>
    <row r="64" spans="1:27" s="40" customFormat="1" ht="17.100000000000001" customHeight="1" x14ac:dyDescent="0.35">
      <c r="A64" s="50"/>
      <c r="B64" s="206"/>
      <c r="C64" s="70"/>
      <c r="D64" s="71"/>
      <c r="E64" s="53"/>
      <c r="F64" s="53"/>
      <c r="G64" s="53"/>
      <c r="H64" s="186"/>
      <c r="I64" s="23"/>
      <c r="J64" s="96" t="s">
        <v>661</v>
      </c>
      <c r="K64" s="72">
        <v>0.52083333333333337</v>
      </c>
      <c r="L64" s="72">
        <v>0.58333333333333337</v>
      </c>
      <c r="M64" s="228" t="str">
        <f t="shared" si="2"/>
        <v/>
      </c>
      <c r="N64" s="157" t="str">
        <f t="shared" si="1"/>
        <v/>
      </c>
      <c r="O64" s="204" t="str">
        <f>IF(AND(I64 &gt; 0, OR(J64 = "", K64 = "", L64 = "")), "O", IF(AND(J64 = "", K64 = "", L64 = ""), "", IF(OR(TRIM(J64) = "S", COUNTIF('PAR Appr Mtgs'!A:A, TRIM(J64) &amp; " " &amp;TRIM(TEXT(K64,"H:MM AM/PM"))&amp; " " &amp; "-" &amp; " " &amp;TRIM(TEXT(L64, "H:MM AM/PM"))) &gt; 0), $J$2, "O")))</f>
        <v>P</v>
      </c>
      <c r="P64" s="51"/>
      <c r="Q64" s="51"/>
      <c r="R64" s="51"/>
      <c r="S64" s="51"/>
      <c r="T64" s="52"/>
      <c r="U64" s="51"/>
      <c r="V64" s="51"/>
      <c r="W64" s="51"/>
      <c r="X64" s="51"/>
      <c r="Y64" s="51"/>
      <c r="Z64" s="51"/>
      <c r="AA64" s="51"/>
    </row>
    <row r="65" spans="1:27" s="40" customFormat="1" ht="17.100000000000001" customHeight="1" x14ac:dyDescent="0.35">
      <c r="A65" s="50"/>
      <c r="B65" s="206">
        <v>10101</v>
      </c>
      <c r="C65" s="70" t="s">
        <v>657</v>
      </c>
      <c r="D65" s="71">
        <v>311</v>
      </c>
      <c r="E65" s="53" t="s">
        <v>658</v>
      </c>
      <c r="F65" s="53"/>
      <c r="G65" s="53" t="s">
        <v>666</v>
      </c>
      <c r="H65" s="186"/>
      <c r="I65" s="23"/>
      <c r="J65" s="96" t="s">
        <v>49</v>
      </c>
      <c r="K65" s="72">
        <v>0.39583333333333331</v>
      </c>
      <c r="L65" s="72">
        <v>0.51388888888888895</v>
      </c>
      <c r="M65" s="228" t="str">
        <f>IF(OR(I65="",I65=0,LEFT(TRIM(F65),1)="C",LEFT(TRIM(F65),1)="c"),"", MROUND((L65-K65)*1440/60,0.5)*LEN(TRIM(J65)))</f>
        <v/>
      </c>
      <c r="N65" s="157" t="str">
        <f>IF(AND(I65&gt;0,G65=""),"Session?",IF(OR(I65="",I65=0,LEFT(TRIM(F65),1)="C",LEFT(TRIM(F65),1)="c"),"",IF(TRIM(G65)="1",M65,IF(TRIM(G65)="5W1",M65/3,IF(TRIM(G65)="5W2",M65/3,IF(TRIM(G65)="5W3",M65/3,IF(TRIM(G65)="8W1",M65/2,IF(TRIM(G65)="8W2",M65/2,"Session??"))))))))</f>
        <v/>
      </c>
      <c r="O65" s="204" t="str">
        <f>IF(AND(I65 &gt; 0, OR(J65 = "", K65 = "", L65 = "")), "O", IF(AND(J65 = "", K65 = "", L65 = ""), "", IF(OR(TRIM(J65) = "S", COUNTIF('PAR Appr Mtgs'!A:A, TRIM(J65) &amp; " " &amp;TRIM(TEXT(K65,"H:MM AM/PM"))&amp; " " &amp; "-" &amp; " " &amp;TRIM(TEXT(L65, "H:MM AM/PM"))) &gt; 0), $J$2, "O")))</f>
        <v>P</v>
      </c>
      <c r="P65" s="51"/>
      <c r="Q65" s="51"/>
      <c r="R65" s="231"/>
      <c r="S65" s="51"/>
      <c r="T65" s="52"/>
      <c r="U65" s="51"/>
      <c r="V65" s="51"/>
      <c r="W65" s="51"/>
      <c r="X65" s="51"/>
      <c r="Y65" s="51"/>
      <c r="Z65" s="51"/>
      <c r="AA65" s="51"/>
    </row>
    <row r="66" spans="1:27" s="40" customFormat="1" ht="17.100000000000001" customHeight="1" x14ac:dyDescent="0.35">
      <c r="A66" s="50"/>
      <c r="B66" s="206">
        <v>24680</v>
      </c>
      <c r="C66" s="70" t="s">
        <v>659</v>
      </c>
      <c r="D66" s="71" t="s">
        <v>660</v>
      </c>
      <c r="E66" s="53" t="s">
        <v>649</v>
      </c>
      <c r="F66" s="53"/>
      <c r="G66" s="53" t="s">
        <v>672</v>
      </c>
      <c r="H66" s="188"/>
      <c r="I66" s="23">
        <v>30</v>
      </c>
      <c r="J66" s="96" t="s">
        <v>661</v>
      </c>
      <c r="K66" s="72">
        <v>0.375</v>
      </c>
      <c r="L66" s="72">
        <v>0.48958333333333331</v>
      </c>
      <c r="M66" s="228">
        <f t="shared" si="2"/>
        <v>3</v>
      </c>
      <c r="N66" s="157">
        <f t="shared" si="1"/>
        <v>1</v>
      </c>
      <c r="O66" s="204" t="str">
        <f>IF(AND(I66 &gt; 0, OR(J66 = "", K66 = "", L66 = "")), "O", IF(AND(J66 = "", K66 = "", L66 = ""), "", IF(OR(TRIM(J66) = "S", COUNTIF('PAR Appr Mtgs'!A:A, TRIM(J66) &amp; " " &amp;TRIM(TEXT(K66,"H:MM AM/PM"))&amp; " " &amp; "-" &amp; " " &amp;TRIM(TEXT(L66, "H:MM AM/PM"))) &gt; 0), $J$2, "O")))</f>
        <v>P</v>
      </c>
      <c r="P66" s="51"/>
      <c r="Q66" s="51"/>
      <c r="R66" s="231"/>
      <c r="S66" s="217"/>
      <c r="T66" s="218"/>
      <c r="U66" s="51"/>
      <c r="V66" s="51"/>
      <c r="W66" s="51"/>
      <c r="X66" s="51"/>
      <c r="Y66" s="51"/>
      <c r="Z66" s="51"/>
      <c r="AA66" s="51"/>
    </row>
    <row r="67" spans="1:27" s="40" customFormat="1" ht="17.100000000000001" customHeight="1" x14ac:dyDescent="0.35">
      <c r="A67" s="50"/>
      <c r="B67" s="206">
        <v>13579</v>
      </c>
      <c r="C67" s="70" t="s">
        <v>659</v>
      </c>
      <c r="D67" s="71" t="s">
        <v>662</v>
      </c>
      <c r="E67" s="53" t="s">
        <v>649</v>
      </c>
      <c r="F67" s="53"/>
      <c r="G67" s="53" t="s">
        <v>673</v>
      </c>
      <c r="H67" s="188"/>
      <c r="I67" s="23">
        <v>30</v>
      </c>
      <c r="J67" s="96" t="s">
        <v>661</v>
      </c>
      <c r="K67" s="72">
        <v>0.375</v>
      </c>
      <c r="L67" s="72">
        <v>0.49305555555555558</v>
      </c>
      <c r="M67" s="228">
        <f t="shared" si="2"/>
        <v>3</v>
      </c>
      <c r="N67" s="157">
        <f t="shared" si="1"/>
        <v>1</v>
      </c>
      <c r="O67" s="204" t="str">
        <f>IF(AND(I67 &gt; 0, OR(J67 = "", K67 = "", L67 = "")), "O", IF(AND(J67 = "", K67 = "", L67 = ""), "", IF(OR(TRIM(J67) = "S", COUNTIF('PAR Appr Mtgs'!A:A, TRIM(J67) &amp; " " &amp;TRIM(TEXT(K67,"H:MM AM/PM"))&amp; " " &amp; "-" &amp; " " &amp;TRIM(TEXT(L67, "H:MM AM/PM"))) &gt; 0), $J$2, "O")))</f>
        <v>P</v>
      </c>
      <c r="P67" s="51"/>
      <c r="Q67" s="51"/>
      <c r="R67" s="51"/>
      <c r="S67" s="217"/>
      <c r="T67" s="218"/>
      <c r="U67" s="51"/>
      <c r="V67" s="51"/>
      <c r="W67" s="51"/>
      <c r="X67" s="51"/>
      <c r="Y67" s="51"/>
      <c r="Z67" s="51"/>
      <c r="AA67" s="51"/>
    </row>
    <row r="68" spans="1:27" s="40" customFormat="1" ht="17.100000000000001" customHeight="1" x14ac:dyDescent="0.35">
      <c r="A68" s="50"/>
      <c r="B68" s="206">
        <v>12321</v>
      </c>
      <c r="C68" s="70" t="s">
        <v>659</v>
      </c>
      <c r="D68" s="71" t="s">
        <v>677</v>
      </c>
      <c r="E68" s="53" t="s">
        <v>649</v>
      </c>
      <c r="F68" s="53"/>
      <c r="G68" s="53" t="s">
        <v>676</v>
      </c>
      <c r="H68" s="188"/>
      <c r="I68" s="23">
        <v>30</v>
      </c>
      <c r="J68" s="96" t="s">
        <v>661</v>
      </c>
      <c r="K68" s="72">
        <v>0.375</v>
      </c>
      <c r="L68" s="72">
        <v>0.5</v>
      </c>
      <c r="M68" s="228">
        <f>IF(OR(I68="",I68=0,LEFT(TRIM(F68),1)="C",LEFT(TRIM(F68),1)="c"),"", MROUND((L68-K68)*1440/60,0.5)*LEN(TRIM(J68)))</f>
        <v>3</v>
      </c>
      <c r="N68" s="157">
        <f>IF(AND(I68&gt;0,G68=""),"Session?",IF(OR(I68="",I68=0,LEFT(TRIM(F68),1)="C",LEFT(TRIM(F68),1)="c"),"",IF(TRIM(G68)="1",M68,IF(TRIM(G68)="5W1",M68/3,IF(TRIM(G68)="5W2",M68/3,IF(TRIM(G68)="5W3",M68/3,IF(TRIM(G68)="8W1",M68/2,IF(TRIM(G68)="8W2",M68/2,"Session??"))))))))</f>
        <v>1</v>
      </c>
      <c r="O68" s="204" t="str">
        <f>IF(AND(I68 &gt; 0, OR(J68 = "", K68 = "", L68 = "")), "O", IF(AND(J68 = "", K68 = "", L68 = ""), "", IF(OR(TRIM(J68) = "S", COUNTIF('PAR Appr Mtgs'!A:A, TRIM(J68) &amp; " " &amp;TRIM(TEXT(K68,"H:MM AM/PM"))&amp; " " &amp; "-" &amp; " " &amp;TRIM(TEXT(L68, "H:MM AM/PM"))) &gt; 0), $J$2, "O")))</f>
        <v>P</v>
      </c>
      <c r="P68" s="51"/>
      <c r="Q68" s="51"/>
      <c r="R68" s="51"/>
      <c r="S68" s="217"/>
      <c r="T68" s="218"/>
      <c r="U68" s="216"/>
      <c r="V68" s="51"/>
      <c r="W68" s="51"/>
      <c r="X68" s="51"/>
      <c r="Y68" s="51"/>
      <c r="Z68" s="51"/>
      <c r="AA68" s="51"/>
    </row>
    <row r="69" spans="1:27" s="40" customFormat="1" ht="17.100000000000001" customHeight="1" x14ac:dyDescent="0.35">
      <c r="A69" s="50"/>
      <c r="B69" s="206"/>
      <c r="C69" s="70"/>
      <c r="D69" s="71"/>
      <c r="E69" s="53"/>
      <c r="F69" s="53"/>
      <c r="G69" s="53"/>
      <c r="H69" s="186"/>
      <c r="I69" s="23"/>
      <c r="J69" s="96"/>
      <c r="K69" s="72"/>
      <c r="L69" s="72"/>
      <c r="M69" s="228" t="str">
        <f>IF(OR(I69="",I69=0,LEFT(TRIM(F69),1)="C",LEFT(TRIM(F69),1)="c"),"", MROUND((L69-K69)*1440/60,0.5)*LEN(TRIM(J69)))</f>
        <v/>
      </c>
      <c r="N69" s="157" t="str">
        <f>IF(AND(I69&gt;0,G69=""),"Session?",IF(OR(I69="",I69=0,LEFT(TRIM(F69),1)="C",LEFT(TRIM(F69),1)="c"),"",IF(TRIM(G69)="1",M69,IF(TRIM(G69)="5W1",M69/3,IF(TRIM(G69)="5W2",M69/3,IF(TRIM(G69)="5W3",M69/3,IF(TRIM(G69)="8W1",M69/2,IF(TRIM(G69)="8W2",M69/2,"Session??"))))))))</f>
        <v/>
      </c>
      <c r="O69" s="204" t="str">
        <f>IF(AND(I69 &gt; 0, OR(J69 = "", K69 = "", L69 = "")), "O", IF(AND(J69 = "", K69 = "", L69 = ""), "", IF(OR(TRIM(J69) = "S", COUNTIF('PAR Appr Mtgs'!A:A, TRIM(J69) &amp; " " &amp;TRIM(TEXT(K69,"H:MM AM/PM"))&amp; " " &amp; "-" &amp; " " &amp;TRIM(TEXT(L69, "H:MM AM/PM"))) &gt; 0), $J$2, "O")))</f>
        <v/>
      </c>
      <c r="P69" s="51"/>
      <c r="Q69" s="51"/>
      <c r="R69" s="51"/>
      <c r="S69" s="51"/>
      <c r="T69" s="52"/>
      <c r="U69" s="51"/>
      <c r="V69" s="51"/>
      <c r="W69" s="51"/>
      <c r="X69" s="51"/>
      <c r="Y69" s="51"/>
      <c r="Z69" s="51"/>
      <c r="AA69" s="51"/>
    </row>
    <row r="70" spans="1:27" s="40" customFormat="1" ht="17.100000000000001" customHeight="1" x14ac:dyDescent="0.35">
      <c r="A70" s="50"/>
      <c r="B70" s="206">
        <v>77777</v>
      </c>
      <c r="C70" s="70" t="s">
        <v>684</v>
      </c>
      <c r="D70" s="71">
        <v>567</v>
      </c>
      <c r="E70" s="53" t="s">
        <v>649</v>
      </c>
      <c r="F70" s="53"/>
      <c r="G70" s="53" t="s">
        <v>663</v>
      </c>
      <c r="H70" s="188"/>
      <c r="I70" s="23">
        <v>30</v>
      </c>
      <c r="J70" s="96" t="s">
        <v>661</v>
      </c>
      <c r="K70" s="72">
        <v>0.52083333333333337</v>
      </c>
      <c r="L70" s="72">
        <v>0.63541666666666663</v>
      </c>
      <c r="M70" s="228">
        <f t="shared" si="2"/>
        <v>3</v>
      </c>
      <c r="N70" s="157">
        <f t="shared" si="1"/>
        <v>1.5</v>
      </c>
      <c r="O70" s="204" t="str">
        <f>IF(AND(I70 &gt; 0, OR(J70 = "", K70 = "", L70 = "")), "O", IF(AND(J70 = "", K70 = "", L70 = ""), "", IF(OR(TRIM(J70) = "S", COUNTIF('PAR Appr Mtgs'!A:A, TRIM(J70) &amp; " " &amp;TRIM(TEXT(K70,"H:MM AM/PM"))&amp; " " &amp; "-" &amp; " " &amp;TRIM(TEXT(L70, "H:MM AM/PM"))) &gt; 0), $J$2, "O")))</f>
        <v>P</v>
      </c>
      <c r="P70" s="51"/>
      <c r="Q70" s="51"/>
      <c r="R70" s="51"/>
      <c r="S70" s="51"/>
      <c r="T70" s="52"/>
      <c r="U70" s="51"/>
      <c r="V70" s="51"/>
      <c r="W70" s="51"/>
      <c r="X70" s="51"/>
      <c r="Y70" s="51"/>
      <c r="Z70" s="51"/>
      <c r="AA70" s="51"/>
    </row>
    <row r="71" spans="1:27" s="40" customFormat="1" ht="17.100000000000001" customHeight="1" x14ac:dyDescent="0.35">
      <c r="A71" s="50"/>
      <c r="B71" s="206">
        <v>88888</v>
      </c>
      <c r="C71" s="70" t="s">
        <v>684</v>
      </c>
      <c r="D71" s="71">
        <v>667</v>
      </c>
      <c r="E71" s="53" t="s">
        <v>649</v>
      </c>
      <c r="F71" s="53" t="s">
        <v>683</v>
      </c>
      <c r="G71" s="53" t="s">
        <v>663</v>
      </c>
      <c r="H71" s="188"/>
      <c r="I71" s="23">
        <v>30</v>
      </c>
      <c r="J71" s="96" t="s">
        <v>661</v>
      </c>
      <c r="K71" s="72">
        <v>0.52083333333333337</v>
      </c>
      <c r="L71" s="72">
        <v>0.63541666666666663</v>
      </c>
      <c r="M71" s="228" t="str">
        <f t="shared" si="2"/>
        <v/>
      </c>
      <c r="N71" s="157" t="str">
        <f t="shared" si="1"/>
        <v/>
      </c>
      <c r="O71" s="204" t="str">
        <f>IF(AND(I71 &gt; 0, OR(J71 = "", K71 = "", L71 = "")), "O", IF(AND(J71 = "", K71 = "", L71 = ""), "", IF(OR(TRIM(J71) = "S", COUNTIF('PAR Appr Mtgs'!A:A, TRIM(J71) &amp; " " &amp;TRIM(TEXT(K71,"H:MM AM/PM"))&amp; " " &amp; "-" &amp; " " &amp;TRIM(TEXT(L71, "H:MM AM/PM"))) &gt; 0), $J$2, "O")))</f>
        <v>P</v>
      </c>
      <c r="P71" s="51"/>
      <c r="Q71" s="51"/>
      <c r="R71" s="51"/>
      <c r="S71" s="51"/>
      <c r="T71" s="52"/>
      <c r="U71" s="51"/>
      <c r="V71" s="51"/>
      <c r="W71" s="51"/>
      <c r="X71" s="51"/>
      <c r="Y71" s="51"/>
      <c r="Z71" s="51"/>
      <c r="AA71" s="51"/>
    </row>
    <row r="72" spans="1:27" s="40" customFormat="1" ht="17.100000000000001" customHeight="1" x14ac:dyDescent="0.35">
      <c r="A72" s="50"/>
      <c r="B72" s="206">
        <v>99999</v>
      </c>
      <c r="C72" s="70" t="s">
        <v>694</v>
      </c>
      <c r="D72" s="71">
        <v>100</v>
      </c>
      <c r="E72" s="53" t="s">
        <v>649</v>
      </c>
      <c r="F72" s="53"/>
      <c r="G72" s="53" t="s">
        <v>664</v>
      </c>
      <c r="H72" s="186"/>
      <c r="I72" s="23">
        <v>20</v>
      </c>
      <c r="J72" s="96" t="s">
        <v>661</v>
      </c>
      <c r="K72" s="72">
        <v>0.52083333333333337</v>
      </c>
      <c r="L72" s="72">
        <v>0.63541666666666663</v>
      </c>
      <c r="M72" s="228">
        <f t="shared" si="2"/>
        <v>3</v>
      </c>
      <c r="N72" s="157">
        <f t="shared" si="1"/>
        <v>1.5</v>
      </c>
      <c r="O72" s="204" t="str">
        <f>IF(AND(I72 &gt; 0, OR(J72 = "", K72 = "", L72 = "")), "O", IF(AND(J72 = "", K72 = "", L72 = ""), "", IF(OR(TRIM(J72) = "S", COUNTIF('PAR Appr Mtgs'!A:A, TRIM(J72) &amp; " " &amp;TRIM(TEXT(K72,"H:MM AM/PM"))&amp; " " &amp; "-" &amp; " " &amp;TRIM(TEXT(L72, "H:MM AM/PM"))) &gt; 0), $J$2, "O")))</f>
        <v>P</v>
      </c>
      <c r="P72" s="51"/>
      <c r="Q72" s="51"/>
      <c r="R72" s="51"/>
      <c r="S72" s="51"/>
      <c r="T72" s="218"/>
      <c r="U72" s="51"/>
      <c r="V72" s="51"/>
      <c r="W72" s="51"/>
      <c r="X72" s="51"/>
      <c r="Y72" s="51"/>
      <c r="Z72" s="51"/>
      <c r="AA72" s="51"/>
    </row>
    <row r="73" spans="1:27" s="40" customFormat="1" ht="17.100000000000001" customHeight="1" x14ac:dyDescent="0.35">
      <c r="A73" s="50"/>
      <c r="B73" s="206"/>
      <c r="C73" s="70"/>
      <c r="D73" s="71"/>
      <c r="E73" s="53"/>
      <c r="F73" s="53"/>
      <c r="G73" s="53"/>
      <c r="H73" s="182"/>
      <c r="I73" s="62"/>
      <c r="J73" s="71"/>
      <c r="K73" s="190"/>
      <c r="L73" s="190"/>
      <c r="M73" s="228" t="str">
        <f t="shared" si="2"/>
        <v/>
      </c>
      <c r="N73" s="157" t="str">
        <f t="shared" si="1"/>
        <v/>
      </c>
      <c r="O73" s="204" t="str">
        <f>IF(AND(I73 &gt; 0, OR(J73 = "", K73 = "", L73 = "")), "O", IF(AND(J73 = "", K73 = "", L73 = ""), "", IF(OR(TRIM(J73) = "S", COUNTIF('PAR Appr Mtgs'!A:A, TRIM(J73) &amp; " " &amp;TRIM(TEXT(K73,"H:MM AM/PM"))&amp; " " &amp; "-" &amp; " " &amp;TRIM(TEXT(L73, "H:MM AM/PM"))) &gt; 0), $J$2, "O")))</f>
        <v/>
      </c>
      <c r="P73" s="51"/>
      <c r="Q73" s="51"/>
      <c r="R73" s="51"/>
      <c r="S73" s="51"/>
      <c r="T73" s="218"/>
      <c r="U73" s="51"/>
      <c r="V73" s="51"/>
      <c r="W73" s="51"/>
      <c r="X73" s="51"/>
      <c r="Y73" s="51"/>
      <c r="Z73" s="51"/>
      <c r="AA73" s="51"/>
    </row>
    <row r="74" spans="1:27" s="40" customFormat="1" ht="17.100000000000001" customHeight="1" x14ac:dyDescent="0.35">
      <c r="A74" s="50"/>
      <c r="B74" s="206"/>
      <c r="C74" s="70"/>
      <c r="D74" s="71"/>
      <c r="E74" s="53"/>
      <c r="F74" s="53"/>
      <c r="G74" s="53"/>
      <c r="H74" s="182"/>
      <c r="I74" s="62"/>
      <c r="J74" s="71"/>
      <c r="K74" s="190"/>
      <c r="L74" s="190"/>
      <c r="M74" s="228" t="str">
        <f t="shared" si="2"/>
        <v/>
      </c>
      <c r="N74" s="157" t="str">
        <f t="shared" si="1"/>
        <v/>
      </c>
      <c r="O74" s="204" t="str">
        <f>IF(AND(I74 &gt; 0, OR(J74 = "", K74 = "", L74 = "")), "O", IF(AND(J74 = "", K74 = "", L74 = ""), "", IF(OR(TRIM(J74) = "S", COUNTIF('PAR Appr Mtgs'!A:A, TRIM(J74) &amp; " " &amp;TRIM(TEXT(K74,"H:MM AM/PM"))&amp; " " &amp; "-" &amp; " " &amp;TRIM(TEXT(L74, "H:MM AM/PM"))) &gt; 0), $J$2, "O")))</f>
        <v/>
      </c>
      <c r="P74" s="51"/>
      <c r="Q74" s="51"/>
      <c r="R74" s="51"/>
      <c r="S74" s="51"/>
      <c r="T74" s="218"/>
      <c r="U74" s="51"/>
      <c r="V74" s="51"/>
      <c r="W74" s="51"/>
      <c r="X74" s="51"/>
      <c r="Y74" s="51"/>
      <c r="Z74" s="51"/>
      <c r="AA74" s="51"/>
    </row>
    <row r="75" spans="1:27" s="40" customFormat="1" ht="17.100000000000001" customHeight="1" x14ac:dyDescent="0.35">
      <c r="A75" s="50"/>
      <c r="B75" s="206"/>
      <c r="C75" s="70"/>
      <c r="D75" s="71"/>
      <c r="E75" s="53"/>
      <c r="F75" s="53"/>
      <c r="G75" s="53"/>
      <c r="H75" s="186"/>
      <c r="I75" s="23"/>
      <c r="J75" s="96"/>
      <c r="K75" s="72"/>
      <c r="L75" s="72"/>
      <c r="M75" s="228" t="str">
        <f t="shared" si="2"/>
        <v/>
      </c>
      <c r="N75" s="157" t="str">
        <f t="shared" si="1"/>
        <v/>
      </c>
      <c r="O75" s="204" t="str">
        <f>IF(AND(I75 &gt; 0, OR(J75 = "", K75 = "", L75 = "")), "O", IF(AND(J75 = "", K75 = "", L75 = ""), "", IF(OR(TRIM(J75) = "S", COUNTIF('PAR Appr Mtgs'!A:A, TRIM(J75) &amp; " " &amp;TRIM(TEXT(K75,"H:MM AM/PM"))&amp; " " &amp; "-" &amp; " " &amp;TRIM(TEXT(L75, "H:MM AM/PM"))) &gt; 0), $J$2, "O")))</f>
        <v/>
      </c>
      <c r="P75" s="51"/>
      <c r="Q75" s="51"/>
      <c r="R75" s="51"/>
      <c r="S75" s="51"/>
      <c r="T75" s="52"/>
      <c r="V75" s="51"/>
      <c r="W75" s="51"/>
      <c r="X75" s="51"/>
      <c r="Y75" s="51"/>
      <c r="Z75" s="51"/>
      <c r="AA75" s="51"/>
    </row>
    <row r="76" spans="1:27" s="40" customFormat="1" ht="17.100000000000001" customHeight="1" x14ac:dyDescent="0.35">
      <c r="A76" s="50"/>
      <c r="B76" s="206"/>
      <c r="C76" s="70"/>
      <c r="D76" s="71"/>
      <c r="E76" s="53"/>
      <c r="F76" s="53"/>
      <c r="G76" s="53"/>
      <c r="H76" s="186"/>
      <c r="I76" s="23"/>
      <c r="J76" s="96"/>
      <c r="K76" s="72"/>
      <c r="L76" s="72"/>
      <c r="M76" s="228" t="str">
        <f t="shared" si="2"/>
        <v/>
      </c>
      <c r="N76" s="157" t="str">
        <f t="shared" si="1"/>
        <v/>
      </c>
      <c r="O76" s="204" t="str">
        <f>IF(AND(I76 &gt; 0, OR(J76 = "", K76 = "", L76 = "")), "O", IF(AND(J76 = "", K76 = "", L76 = ""), "", IF(OR(TRIM(J76) = "S", COUNTIF('PAR Appr Mtgs'!A:A, TRIM(J76) &amp; " " &amp;TRIM(TEXT(K76,"H:MM AM/PM"))&amp; " " &amp; "-" &amp; " " &amp;TRIM(TEXT(L76, "H:MM AM/PM"))) &gt; 0), $J$2, "O")))</f>
        <v/>
      </c>
      <c r="P76" s="51"/>
      <c r="Q76" s="51"/>
      <c r="R76" s="51"/>
      <c r="S76" s="51"/>
      <c r="T76" s="52"/>
      <c r="U76" s="51"/>
      <c r="V76" s="51"/>
      <c r="W76" s="51"/>
      <c r="X76" s="51"/>
      <c r="Y76" s="51"/>
      <c r="Z76" s="51"/>
      <c r="AA76" s="51"/>
    </row>
    <row r="77" spans="1:27" s="40" customFormat="1" ht="17.100000000000001" customHeight="1" x14ac:dyDescent="0.35">
      <c r="A77" s="50"/>
      <c r="B77" s="206"/>
      <c r="C77" s="70"/>
      <c r="D77" s="71"/>
      <c r="E77" s="53"/>
      <c r="F77" s="53"/>
      <c r="G77" s="53"/>
      <c r="H77" s="186"/>
      <c r="I77" s="23"/>
      <c r="J77" s="96"/>
      <c r="K77" s="72"/>
      <c r="L77" s="72"/>
      <c r="M77" s="228" t="str">
        <f t="shared" si="2"/>
        <v/>
      </c>
      <c r="N77" s="157" t="str">
        <f t="shared" si="1"/>
        <v/>
      </c>
      <c r="O77" s="204" t="str">
        <f>IF(AND(I77 &gt; 0, OR(J77 = "", K77 = "", L77 = "")), "O", IF(AND(J77 = "", K77 = "", L77 = ""), "", IF(OR(TRIM(J77) = "S", COUNTIF('PAR Appr Mtgs'!A:A, TRIM(J77) &amp; " " &amp;TRIM(TEXT(K77,"H:MM AM/PM"))&amp; " " &amp; "-" &amp; " " &amp;TRIM(TEXT(L77, "H:MM AM/PM"))) &gt; 0), $J$2, "O")))</f>
        <v/>
      </c>
      <c r="P77" s="51"/>
      <c r="Q77" s="51"/>
      <c r="R77" s="51"/>
      <c r="S77" s="51"/>
      <c r="T77" s="52"/>
      <c r="U77" s="51"/>
      <c r="V77" s="51"/>
      <c r="W77" s="51"/>
      <c r="X77" s="51"/>
      <c r="Y77" s="51"/>
      <c r="Z77" s="51"/>
      <c r="AA77" s="51"/>
    </row>
    <row r="78" spans="1:27" s="40" customFormat="1" ht="17.100000000000001" customHeight="1" x14ac:dyDescent="0.35">
      <c r="A78" s="50"/>
      <c r="B78" s="206"/>
      <c r="C78" s="189"/>
      <c r="D78" s="71"/>
      <c r="E78" s="53"/>
      <c r="F78" s="53"/>
      <c r="G78" s="53"/>
      <c r="H78" s="186"/>
      <c r="I78" s="23"/>
      <c r="J78" s="96"/>
      <c r="K78" s="72"/>
      <c r="L78" s="72"/>
      <c r="M78" s="228" t="str">
        <f t="shared" si="2"/>
        <v/>
      </c>
      <c r="N78" s="157" t="str">
        <f t="shared" si="1"/>
        <v/>
      </c>
      <c r="O78" s="204" t="str">
        <f>IF(AND(I78 &gt; 0, OR(J78 = "", K78 = "", L78 = "")), "O", IF(AND(J78 = "", K78 = "", L78 = ""), "", IF(OR(TRIM(J78) = "S", COUNTIF('PAR Appr Mtgs'!A:A, TRIM(J78) &amp; " " &amp;TRIM(TEXT(K78,"H:MM AM/PM"))&amp; " " &amp; "-" &amp; " " &amp;TRIM(TEXT(L78, "H:MM AM/PM"))) &gt; 0), $J$2, "O")))</f>
        <v/>
      </c>
      <c r="P78" s="51"/>
      <c r="Q78" s="51"/>
      <c r="R78" s="51"/>
      <c r="S78" s="51"/>
      <c r="T78" s="52"/>
      <c r="U78" s="51"/>
      <c r="V78" s="51"/>
      <c r="W78" s="51"/>
      <c r="X78" s="51"/>
      <c r="Y78" s="51"/>
      <c r="Z78" s="51"/>
      <c r="AA78" s="51"/>
    </row>
    <row r="79" spans="1:27" s="40" customFormat="1" ht="17.100000000000001" customHeight="1" x14ac:dyDescent="0.35">
      <c r="A79" s="50"/>
      <c r="B79" s="206"/>
      <c r="C79" s="70"/>
      <c r="D79" s="71"/>
      <c r="E79" s="53"/>
      <c r="F79" s="53"/>
      <c r="G79" s="53"/>
      <c r="H79" s="182"/>
      <c r="I79" s="62"/>
      <c r="J79" s="71"/>
      <c r="K79" s="190"/>
      <c r="L79" s="190"/>
      <c r="M79" s="228" t="str">
        <f t="shared" si="2"/>
        <v/>
      </c>
      <c r="N79" s="157" t="str">
        <f t="shared" si="1"/>
        <v/>
      </c>
      <c r="O79" s="204" t="str">
        <f>IF(AND(I79 &gt; 0, OR(J79 = "", K79 = "", L79 = "")), "O", IF(AND(J79 = "", K79 = "", L79 = ""), "", IF(OR(TRIM(J79) = "S", COUNTIF('PAR Appr Mtgs'!A:A, TRIM(J79) &amp; " " &amp;TRIM(TEXT(K79,"H:MM AM/PM"))&amp; " " &amp; "-" &amp; " " &amp;TRIM(TEXT(L79, "H:MM AM/PM"))) &gt; 0), $J$2, "O")))</f>
        <v/>
      </c>
      <c r="P79" s="51"/>
      <c r="Q79" s="51"/>
      <c r="R79" s="51"/>
      <c r="S79" s="51"/>
      <c r="T79" s="52"/>
      <c r="U79" s="51"/>
      <c r="V79" s="51"/>
      <c r="W79" s="51"/>
      <c r="X79" s="51"/>
      <c r="Y79" s="51"/>
      <c r="Z79" s="51"/>
      <c r="AA79" s="51"/>
    </row>
    <row r="80" spans="1:27" s="40" customFormat="1" ht="17.100000000000001" customHeight="1" x14ac:dyDescent="0.35">
      <c r="A80" s="50"/>
      <c r="B80" s="206"/>
      <c r="C80" s="70"/>
      <c r="D80" s="71"/>
      <c r="E80" s="53"/>
      <c r="F80" s="53"/>
      <c r="G80" s="53"/>
      <c r="H80" s="182"/>
      <c r="I80" s="62"/>
      <c r="J80" s="71"/>
      <c r="K80" s="190"/>
      <c r="L80" s="190"/>
      <c r="M80" s="228" t="str">
        <f t="shared" si="2"/>
        <v/>
      </c>
      <c r="N80" s="157" t="str">
        <f t="shared" ref="N80:N88" si="3">IF(AND(I80&gt;0,G80=""),"Session?",IF(OR(I80="",I80=0,LEFT(TRIM(F80),1)="C",LEFT(TRIM(F80),1)="c"),"",IF(TRIM(G80)="1",M80,IF(TRIM(G80)="5W1",M80/3,IF(TRIM(G80)="5W2",M80/3,IF(TRIM(G80)="5W3",M80/3,IF(TRIM(G80)="8W1",M80/2,IF(TRIM(G80)="8W2",M80/2,"Session??"))))))))</f>
        <v/>
      </c>
      <c r="O80" s="204" t="str">
        <f>IF(AND(I80 &gt; 0, OR(J80 = "", K80 = "", L80 = "")), "O", IF(AND(J80 = "", K80 = "", L80 = ""), "", IF(OR(TRIM(J80) = "S", COUNTIF('PAR Appr Mtgs'!A:A, TRIM(J80) &amp; " " &amp;TRIM(TEXT(K80,"H:MM AM/PM"))&amp; " " &amp; "-" &amp; " " &amp;TRIM(TEXT(L80, "H:MM AM/PM"))) &gt; 0), $J$2, "O")))</f>
        <v/>
      </c>
      <c r="P80" s="51"/>
      <c r="Q80" s="51"/>
      <c r="R80" s="51"/>
      <c r="S80" s="51"/>
      <c r="T80" s="52"/>
      <c r="U80" s="51"/>
      <c r="V80" s="51"/>
      <c r="W80" s="51"/>
      <c r="X80" s="51"/>
      <c r="Y80" s="51"/>
      <c r="Z80" s="51"/>
      <c r="AA80" s="51"/>
    </row>
    <row r="81" spans="1:27" s="40" customFormat="1" ht="17.100000000000001" customHeight="1" x14ac:dyDescent="0.35">
      <c r="A81" s="50"/>
      <c r="B81" s="206"/>
      <c r="C81" s="70"/>
      <c r="D81" s="71"/>
      <c r="E81" s="53"/>
      <c r="F81" s="53"/>
      <c r="G81" s="53"/>
      <c r="H81" s="186"/>
      <c r="I81" s="23"/>
      <c r="J81" s="96"/>
      <c r="K81" s="72"/>
      <c r="L81" s="72"/>
      <c r="M81" s="228" t="str">
        <f t="shared" si="2"/>
        <v/>
      </c>
      <c r="N81" s="157" t="str">
        <f t="shared" si="3"/>
        <v/>
      </c>
      <c r="O81" s="204" t="str">
        <f>IF(AND(I81 &gt; 0, OR(J81 = "", K81 = "", L81 = "")), "O", IF(AND(J81 = "", K81 = "", L81 = ""), "", IF(OR(TRIM(J81) = "S", COUNTIF('PAR Appr Mtgs'!A:A, TRIM(J81) &amp; " " &amp;TRIM(TEXT(K81,"H:MM AM/PM"))&amp; " " &amp; "-" &amp; " " &amp;TRIM(TEXT(L81, "H:MM AM/PM"))) &gt; 0), $J$2, "O")))</f>
        <v/>
      </c>
      <c r="P81" s="51"/>
      <c r="Q81" s="51"/>
      <c r="R81" s="51"/>
      <c r="S81" s="51"/>
      <c r="T81" s="52"/>
      <c r="U81" s="51"/>
      <c r="V81" s="51"/>
      <c r="W81" s="51"/>
      <c r="X81" s="51"/>
      <c r="Y81" s="51"/>
      <c r="Z81" s="51"/>
      <c r="AA81" s="51"/>
    </row>
    <row r="82" spans="1:27" s="40" customFormat="1" ht="17.100000000000001" customHeight="1" x14ac:dyDescent="0.35">
      <c r="A82" s="50"/>
      <c r="B82" s="206"/>
      <c r="C82" s="70"/>
      <c r="D82" s="71"/>
      <c r="E82" s="53"/>
      <c r="F82" s="53"/>
      <c r="G82" s="53"/>
      <c r="H82" s="186"/>
      <c r="I82" s="23"/>
      <c r="J82" s="96"/>
      <c r="K82" s="72"/>
      <c r="L82" s="72"/>
      <c r="M82" s="228" t="str">
        <f t="shared" si="2"/>
        <v/>
      </c>
      <c r="N82" s="157" t="str">
        <f t="shared" si="3"/>
        <v/>
      </c>
      <c r="O82" s="204" t="str">
        <f>IF(AND(I82 &gt; 0, OR(J82 = "", K82 = "", L82 = "")), "O", IF(AND(J82 = "", K82 = "", L82 = ""), "", IF(OR(TRIM(J82) = "S", COUNTIF('PAR Appr Mtgs'!A:A, TRIM(J82) &amp; " " &amp;TRIM(TEXT(K82,"H:MM AM/PM"))&amp; " " &amp; "-" &amp; " " &amp;TRIM(TEXT(L82, "H:MM AM/PM"))) &gt; 0), $J$2, "O")))</f>
        <v/>
      </c>
      <c r="P82" s="51"/>
      <c r="Q82" s="51"/>
      <c r="R82" s="51"/>
      <c r="S82" s="51"/>
      <c r="T82" s="52"/>
      <c r="U82" s="51"/>
      <c r="V82" s="51"/>
      <c r="W82" s="51"/>
      <c r="X82" s="51"/>
      <c r="Y82" s="51"/>
      <c r="Z82" s="51"/>
      <c r="AA82" s="51"/>
    </row>
    <row r="83" spans="1:27" s="40" customFormat="1" ht="17.100000000000001" customHeight="1" x14ac:dyDescent="0.35">
      <c r="A83" s="50"/>
      <c r="B83" s="206"/>
      <c r="C83" s="70"/>
      <c r="D83" s="71"/>
      <c r="E83" s="53"/>
      <c r="F83" s="53"/>
      <c r="G83" s="53"/>
      <c r="H83" s="186"/>
      <c r="I83" s="23"/>
      <c r="J83" s="96"/>
      <c r="K83" s="72"/>
      <c r="L83" s="72"/>
      <c r="M83" s="228" t="str">
        <f t="shared" si="2"/>
        <v/>
      </c>
      <c r="N83" s="157" t="str">
        <f t="shared" si="3"/>
        <v/>
      </c>
      <c r="O83" s="204" t="str">
        <f>IF(AND(I83 &gt; 0, OR(J83 = "", K83 = "", L83 = "")), "O", IF(AND(J83 = "", K83 = "", L83 = ""), "", IF(OR(TRIM(J83) = "S", COUNTIF('PAR Appr Mtgs'!A:A, TRIM(J83) &amp; " " &amp;TRIM(TEXT(K83,"H:MM AM/PM"))&amp; " " &amp; "-" &amp; " " &amp;TRIM(TEXT(L83, "H:MM AM/PM"))) &gt; 0), $J$2, "O")))</f>
        <v/>
      </c>
      <c r="P83" s="51"/>
      <c r="Q83" s="51"/>
      <c r="R83" s="51"/>
      <c r="S83" s="51"/>
      <c r="T83" s="52"/>
      <c r="U83" s="51"/>
      <c r="V83" s="51"/>
      <c r="W83" s="51"/>
      <c r="X83" s="51"/>
      <c r="Y83" s="51"/>
      <c r="Z83" s="51"/>
      <c r="AA83" s="51"/>
    </row>
    <row r="84" spans="1:27" s="40" customFormat="1" ht="17.100000000000001" customHeight="1" x14ac:dyDescent="0.35">
      <c r="A84" s="50"/>
      <c r="B84" s="206"/>
      <c r="C84" s="189"/>
      <c r="D84" s="71"/>
      <c r="E84" s="53"/>
      <c r="F84" s="53"/>
      <c r="G84" s="53"/>
      <c r="H84" s="186"/>
      <c r="I84" s="23"/>
      <c r="J84" s="96"/>
      <c r="K84" s="72"/>
      <c r="L84" s="72"/>
      <c r="M84" s="228" t="str">
        <f t="shared" si="2"/>
        <v/>
      </c>
      <c r="N84" s="157" t="str">
        <f t="shared" si="3"/>
        <v/>
      </c>
      <c r="O84" s="204" t="str">
        <f>IF(AND(I84 &gt; 0, OR(J84 = "", K84 = "", L84 = "")), "O", IF(AND(J84 = "", K84 = "", L84 = ""), "", IF(OR(TRIM(J84) = "S", COUNTIF('PAR Appr Mtgs'!A:A, TRIM(J84) &amp; " " &amp;TRIM(TEXT(K84,"H:MM AM/PM"))&amp; " " &amp; "-" &amp; " " &amp;TRIM(TEXT(L84, "H:MM AM/PM"))) &gt; 0), $J$2, "O")))</f>
        <v/>
      </c>
      <c r="P84" s="51"/>
      <c r="Q84" s="51"/>
      <c r="R84" s="51"/>
      <c r="S84" s="51"/>
      <c r="T84" s="52"/>
      <c r="U84" s="51"/>
      <c r="V84" s="51"/>
      <c r="W84" s="51"/>
      <c r="X84" s="51"/>
      <c r="Y84" s="51"/>
      <c r="Z84" s="51"/>
      <c r="AA84" s="51"/>
    </row>
    <row r="85" spans="1:27" s="40" customFormat="1" ht="17.100000000000001" customHeight="1" x14ac:dyDescent="0.35">
      <c r="A85" s="50"/>
      <c r="B85" s="206"/>
      <c r="C85" s="189"/>
      <c r="D85" s="189"/>
      <c r="E85" s="53"/>
      <c r="F85" s="53"/>
      <c r="G85" s="53"/>
      <c r="H85" s="186"/>
      <c r="I85" s="23"/>
      <c r="J85" s="96"/>
      <c r="K85" s="72"/>
      <c r="L85" s="72"/>
      <c r="M85" s="228" t="str">
        <f t="shared" si="2"/>
        <v/>
      </c>
      <c r="N85" s="157" t="str">
        <f t="shared" si="3"/>
        <v/>
      </c>
      <c r="O85" s="204" t="str">
        <f>IF(AND(I85 &gt; 0, OR(J85 = "", K85 = "", L85 = "")), "O", IF(AND(J85 = "", K85 = "", L85 = ""), "", IF(OR(TRIM(J85) = "S", COUNTIF('PAR Appr Mtgs'!A:A, TRIM(J85) &amp; " " &amp;TRIM(TEXT(K85,"H:MM AM/PM"))&amp; " " &amp; "-" &amp; " " &amp;TRIM(TEXT(L85, "H:MM AM/PM"))) &gt; 0), $J$2, "O")))</f>
        <v/>
      </c>
      <c r="P85" s="51"/>
      <c r="Q85" s="51"/>
      <c r="R85" s="51"/>
      <c r="S85" s="51"/>
      <c r="T85" s="52"/>
      <c r="U85" s="51"/>
      <c r="V85" s="51"/>
      <c r="W85" s="51"/>
      <c r="X85" s="51"/>
      <c r="Y85" s="51"/>
      <c r="Z85" s="51"/>
      <c r="AA85" s="51"/>
    </row>
    <row r="86" spans="1:27" s="40" customFormat="1" ht="17.100000000000001" customHeight="1" x14ac:dyDescent="0.35">
      <c r="A86" s="50"/>
      <c r="B86" s="206"/>
      <c r="C86" s="70"/>
      <c r="D86" s="71"/>
      <c r="E86" s="53"/>
      <c r="F86" s="53"/>
      <c r="G86" s="53"/>
      <c r="H86" s="186"/>
      <c r="I86" s="23"/>
      <c r="J86" s="96"/>
      <c r="K86" s="72"/>
      <c r="L86" s="72"/>
      <c r="M86" s="228" t="str">
        <f t="shared" si="2"/>
        <v/>
      </c>
      <c r="N86" s="157" t="str">
        <f t="shared" si="3"/>
        <v/>
      </c>
      <c r="O86" s="204" t="str">
        <f>IF(AND(I86 &gt; 0, OR(J86 = "", K86 = "", L86 = "")), "O", IF(AND(J86 = "", K86 = "", L86 = ""), "", IF(OR(TRIM(J86) = "S", COUNTIF('PAR Appr Mtgs'!A:A, TRIM(J86) &amp; " " &amp;TRIM(TEXT(K86,"H:MM AM/PM"))&amp; " " &amp; "-" &amp; " " &amp;TRIM(TEXT(L86, "H:MM AM/PM"))) &gt; 0), $J$2, "O")))</f>
        <v/>
      </c>
      <c r="P86" s="51"/>
      <c r="Q86" s="51"/>
      <c r="R86" s="51"/>
      <c r="S86" s="51"/>
      <c r="T86" s="52"/>
      <c r="U86" s="51"/>
      <c r="V86" s="51"/>
      <c r="W86" s="51"/>
      <c r="X86" s="51"/>
      <c r="Y86" s="51"/>
      <c r="Z86" s="51"/>
      <c r="AA86" s="51"/>
    </row>
    <row r="87" spans="1:27" s="40" customFormat="1" ht="17.100000000000001" customHeight="1" x14ac:dyDescent="0.35">
      <c r="A87" s="50"/>
      <c r="B87" s="206"/>
      <c r="C87" s="189"/>
      <c r="D87" s="189"/>
      <c r="E87" s="53"/>
      <c r="F87" s="53"/>
      <c r="G87" s="53"/>
      <c r="H87" s="186"/>
      <c r="I87" s="23"/>
      <c r="J87" s="96"/>
      <c r="K87" s="72"/>
      <c r="L87" s="72"/>
      <c r="M87" s="228" t="str">
        <f t="shared" si="2"/>
        <v/>
      </c>
      <c r="N87" s="157" t="str">
        <f t="shared" si="3"/>
        <v/>
      </c>
      <c r="O87" s="204" t="str">
        <f>IF(AND(I87 &gt; 0, OR(J87 = "", K87 = "", L87 = "")), "O", IF(AND(J87 = "", K87 = "", L87 = ""), "", IF(OR(TRIM(J87) = "S", COUNTIF('PAR Appr Mtgs'!A:A, TRIM(J87) &amp; " " &amp;TRIM(TEXT(K87,"H:MM AM/PM"))&amp; " " &amp; "-" &amp; " " &amp;TRIM(TEXT(L87, "H:MM AM/PM"))) &gt; 0), $J$2, "O")))</f>
        <v/>
      </c>
      <c r="P87" s="51"/>
      <c r="Q87" s="51"/>
      <c r="R87" s="51"/>
      <c r="S87" s="51"/>
      <c r="T87" s="52"/>
      <c r="U87" s="51"/>
      <c r="V87" s="51"/>
      <c r="W87" s="51"/>
      <c r="X87" s="51"/>
      <c r="Y87" s="51"/>
      <c r="Z87" s="51"/>
      <c r="AA87" s="51"/>
    </row>
    <row r="88" spans="1:27" s="40" customFormat="1" ht="17.100000000000001" customHeight="1" thickBot="1" x14ac:dyDescent="0.4">
      <c r="A88" s="50"/>
      <c r="B88" s="214"/>
      <c r="C88" s="169"/>
      <c r="D88" s="169"/>
      <c r="E88" s="156"/>
      <c r="F88" s="156"/>
      <c r="G88" s="156"/>
      <c r="H88" s="185"/>
      <c r="I88" s="175"/>
      <c r="J88" s="194"/>
      <c r="K88" s="195"/>
      <c r="L88" s="195"/>
      <c r="M88" s="228" t="str">
        <f t="shared" si="2"/>
        <v/>
      </c>
      <c r="N88" s="159" t="str">
        <f t="shared" si="3"/>
        <v/>
      </c>
      <c r="O88" s="215" t="str">
        <f>IF(AND(I88 &gt; 0, OR(J88 = "", K88 = "", L88 = "")), "O", IF(AND(J88 = "", K88 = "", L88 = ""), "", IF(OR(TRIM(J88) = "S", COUNTIF('PAR Appr Mtgs'!A:A, TRIM(J88) &amp; " " &amp;TRIM(TEXT(K88,"H:MM AM/PM"))&amp; " " &amp; "-" &amp; " " &amp;TRIM(TEXT(L88, "H:MM AM/PM"))) &gt; 0), $J$2, "O")))</f>
        <v/>
      </c>
      <c r="P88" s="51"/>
      <c r="Q88" s="51"/>
      <c r="R88" s="51"/>
      <c r="S88" s="51"/>
      <c r="T88" s="52"/>
      <c r="U88" s="51"/>
      <c r="V88" s="51"/>
      <c r="W88" s="51"/>
      <c r="X88" s="51"/>
      <c r="Y88" s="51"/>
      <c r="Z88" s="51"/>
      <c r="AA88" s="51"/>
    </row>
    <row r="89" spans="1:27" ht="59.25" customHeight="1" thickBot="1" x14ac:dyDescent="0.4">
      <c r="B89" s="196" t="s">
        <v>33</v>
      </c>
      <c r="C89" s="197" t="s">
        <v>34</v>
      </c>
      <c r="D89" s="197" t="s">
        <v>35</v>
      </c>
      <c r="E89" s="197" t="s">
        <v>36</v>
      </c>
      <c r="F89" s="197" t="s">
        <v>670</v>
      </c>
      <c r="G89" s="198" t="s">
        <v>669</v>
      </c>
      <c r="H89" s="197" t="s">
        <v>37</v>
      </c>
      <c r="I89" s="197" t="s">
        <v>38</v>
      </c>
      <c r="J89" s="197" t="s">
        <v>39</v>
      </c>
      <c r="K89" s="199" t="s">
        <v>40</v>
      </c>
      <c r="L89" s="199" t="s">
        <v>41</v>
      </c>
      <c r="M89" s="200" t="s">
        <v>685</v>
      </c>
      <c r="N89" s="230" t="s">
        <v>689</v>
      </c>
      <c r="O89" s="201" t="s">
        <v>48</v>
      </c>
    </row>
    <row r="90" spans="1:27" ht="24" thickBot="1" x14ac:dyDescent="0.4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90"/>
      <c r="N90" s="90"/>
    </row>
    <row r="91" spans="1:27" ht="19.5" customHeight="1" x14ac:dyDescent="0.35">
      <c r="B91" s="245" t="str">
        <f xml:space="preserve"> CONCATENATE("AVG Enrollment Capacity  =  ", TEXT(SUMIF(I14:I88, "&gt;0")/(COUNTIF(I14:I88, "&gt;0") - COUNTIF(F14:F89,"=C")), "0.0"), " seats")</f>
        <v>AVG Enrollment Capacity  =  31.2 seats</v>
      </c>
      <c r="C91" s="246"/>
      <c r="D91" s="247"/>
      <c r="E91" s="10"/>
      <c r="F91" s="10"/>
      <c r="G91" s="10"/>
      <c r="H91" s="10"/>
      <c r="I91" s="10"/>
      <c r="J91" s="10"/>
      <c r="K91" s="10"/>
      <c r="L91" s="10"/>
      <c r="M91" s="90"/>
      <c r="N91" s="90"/>
    </row>
    <row r="92" spans="1:27" ht="19.5" customHeight="1" x14ac:dyDescent="0.35">
      <c r="B92" s="138" t="s">
        <v>24</v>
      </c>
      <c r="C92" s="15">
        <f>(SUMIF(I14:I88,"&gt;0")/(COUNTIF(I14:I88,"&gt;0") - COUNTIF(F14:F89,"=C"))/(VALUE(TRIM(RIGHT(TRIM(B2),3)))))</f>
        <v>0.891156462585034</v>
      </c>
      <c r="D92" s="17" t="s">
        <v>25</v>
      </c>
      <c r="E92" s="10"/>
      <c r="F92" s="10"/>
      <c r="G92" s="10"/>
      <c r="H92" s="10"/>
      <c r="I92" s="10"/>
      <c r="J92" s="10"/>
      <c r="K92" s="10"/>
      <c r="L92" s="10"/>
      <c r="M92" s="90"/>
      <c r="N92" s="90"/>
    </row>
    <row r="93" spans="1:27" ht="19.5" customHeight="1" x14ac:dyDescent="0.35">
      <c r="B93" s="138" t="s">
        <v>27</v>
      </c>
      <c r="C93" s="16">
        <f>SUM(N14:N88)</f>
        <v>48</v>
      </c>
      <c r="D93" s="17" t="s">
        <v>28</v>
      </c>
      <c r="E93" s="10"/>
      <c r="F93" s="10"/>
      <c r="G93" s="10"/>
      <c r="H93" s="10"/>
      <c r="I93" s="10"/>
      <c r="J93" s="10"/>
      <c r="K93" s="10"/>
      <c r="L93" s="10"/>
      <c r="M93" s="90"/>
      <c r="N93" s="90"/>
    </row>
    <row r="94" spans="1:27" ht="19.5" customHeight="1" thickBot="1" x14ac:dyDescent="0.4">
      <c r="B94" s="140" t="s">
        <v>30</v>
      </c>
      <c r="C94" s="18">
        <f xml:space="preserve"> C92*C93</f>
        <v>42.775510204081634</v>
      </c>
      <c r="D94" s="19" t="s">
        <v>31</v>
      </c>
    </row>
    <row r="95" spans="1:27" ht="19.350000000000001" customHeight="1" x14ac:dyDescent="0.35">
      <c r="B95" s="45"/>
      <c r="C95" s="46"/>
      <c r="D95" s="47"/>
    </row>
    <row r="96" spans="1:27" ht="17.850000000000001" customHeight="1" x14ac:dyDescent="0.35">
      <c r="A96" s="136" t="str">
        <f>IF(AND(C4 &gt;= 75%, C5 &gt;= 48, C6 &gt;= 40),J1, "~")</f>
        <v></v>
      </c>
      <c r="B96" s="77" t="str">
        <f>IF(AND(C4 &gt;= 75%, C5 &gt;= 48, C6 &gt;= 40), " Your schedule meets the PAR puzzle requirements (75%/48/40).", " Yikes! At least one PAR puzzle requirement (75%/48/40) is unmet.")</f>
        <v xml:space="preserve"> Your schedule meets the PAR puzzle requirements (75%/48/40).</v>
      </c>
      <c r="C96" s="20"/>
      <c r="D96" s="20"/>
      <c r="I96"/>
      <c r="K96" s="14"/>
    </row>
    <row r="97" spans="1:36" ht="17.850000000000001" customHeight="1" x14ac:dyDescent="0.35">
      <c r="A97" s="136" t="str">
        <f xml:space="preserve"> IF(MAX(C107:G164) &gt; 1, "~",J1)</f>
        <v></v>
      </c>
      <c r="B97" s="77" t="str">
        <f>IF(MAX(C107:G164) &gt; 1, " Egad! Two or more courses overlap in this room.", " There are no scheduling conflicts.")</f>
        <v xml:space="preserve"> There are no scheduling conflicts.</v>
      </c>
      <c r="C97" s="20"/>
      <c r="D97" s="20"/>
      <c r="E97" s="20"/>
      <c r="F97" s="20"/>
      <c r="G97" s="20"/>
      <c r="H97" s="20"/>
      <c r="I97"/>
      <c r="K97"/>
    </row>
    <row r="98" spans="1:36" ht="17.850000000000001" customHeight="1" x14ac:dyDescent="0.35">
      <c r="A98" s="136" t="str">
        <f>IF(COUNTIF(O14:O88,"O")=0,J1, "~")</f>
        <v></v>
      </c>
      <c r="B98" s="78" t="str">
        <f xml:space="preserve"> IF(COUNTIF(O14:O88,"O") = 0, " All of the meeting patterns are approved.", CONCATENATE(" Oops! ", TEXT(COUNTIF(O14:O88, "O"), "0"), " meeting pattern", IF(COUNTIF(O14:O88, "O") = 1, "", "s"), " must be re-checked. "))</f>
        <v xml:space="preserve"> All of the meeting patterns are approved.</v>
      </c>
      <c r="C98" s="21"/>
      <c r="D98" s="21"/>
      <c r="E98" s="21"/>
      <c r="F98" s="21"/>
      <c r="G98" s="21"/>
      <c r="H98" s="21"/>
      <c r="I98"/>
      <c r="K98"/>
    </row>
    <row r="99" spans="1:36" ht="17.850000000000001" customHeight="1" x14ac:dyDescent="0.35">
      <c r="A99" s="136" t="str">
        <f>IF(MAX(I14:I88) &lt;= VALUE(TRIM(RIGHT(TRIM(B2),3))),J1, "~")</f>
        <v></v>
      </c>
      <c r="B99" s="78" t="str">
        <f xml:space="preserve"> IF(MAX(I14:I88) &lt;= VALUE(TRIM(RIGHT(TRIM(B2),3))), " All enrollment caps satisfy the room capacity limit.", " Whoa! At least one enrollment cap EXCEEDS the room capacity.")</f>
        <v xml:space="preserve"> All enrollment caps satisfy the room capacity limit.</v>
      </c>
      <c r="C99" s="21"/>
      <c r="D99" s="21"/>
      <c r="E99" s="21"/>
      <c r="F99" s="21"/>
      <c r="G99" s="21"/>
      <c r="H99" s="21"/>
      <c r="I99"/>
      <c r="K99"/>
    </row>
    <row r="100" spans="1:36" ht="17.850000000000001" customHeight="1" x14ac:dyDescent="0.25">
      <c r="A100" s="141"/>
      <c r="B100" s="78"/>
      <c r="C100" s="21"/>
      <c r="D100" s="21"/>
      <c r="E100" s="21"/>
      <c r="F100" s="21"/>
      <c r="G100" s="21"/>
      <c r="H100" s="21"/>
      <c r="I100"/>
      <c r="K100"/>
      <c r="P100"/>
      <c r="Q100" s="142"/>
    </row>
    <row r="101" spans="1:36" ht="18" customHeight="1" x14ac:dyDescent="0.35">
      <c r="B101" s="21"/>
      <c r="C101" s="21"/>
      <c r="D101" s="21"/>
      <c r="E101" s="21"/>
      <c r="F101" s="21"/>
      <c r="G101" s="21"/>
      <c r="H101" s="21"/>
      <c r="I101"/>
      <c r="K101"/>
      <c r="P101"/>
      <c r="Q101" s="142"/>
    </row>
    <row r="102" spans="1:36" s="91" customFormat="1" ht="18" customHeight="1" x14ac:dyDescent="0.25">
      <c r="A102" s="143"/>
      <c r="B102" s="91" t="s">
        <v>52</v>
      </c>
      <c r="C102" s="92">
        <v>0.3125</v>
      </c>
      <c r="D102" s="91" t="s">
        <v>53</v>
      </c>
      <c r="H102" s="144"/>
      <c r="L102" s="92"/>
      <c r="M102" s="145"/>
      <c r="N102" s="145"/>
      <c r="Q102" s="146"/>
      <c r="R102" s="94"/>
      <c r="S102" s="93"/>
      <c r="T102" s="95"/>
      <c r="U102" s="93"/>
      <c r="V102" s="93"/>
      <c r="W102" s="93"/>
      <c r="X102" s="93"/>
      <c r="Y102" s="93"/>
      <c r="Z102" s="93"/>
      <c r="AA102" s="93"/>
    </row>
    <row r="103" spans="1:36" s="92" customFormat="1" ht="18" customHeight="1" x14ac:dyDescent="0.25">
      <c r="A103" s="147"/>
      <c r="B103" s="91" t="s">
        <v>54</v>
      </c>
      <c r="C103" s="148">
        <v>15</v>
      </c>
      <c r="D103" s="92" t="s">
        <v>55</v>
      </c>
      <c r="E103" s="91"/>
      <c r="F103" s="91"/>
      <c r="G103" s="91"/>
      <c r="H103" s="91"/>
      <c r="I103" s="149"/>
      <c r="J103" s="91"/>
      <c r="M103" s="145"/>
      <c r="N103" s="145"/>
      <c r="O103" s="91"/>
      <c r="P103" s="91"/>
      <c r="Q103" s="146"/>
      <c r="R103" s="94"/>
      <c r="S103" s="93"/>
      <c r="T103" s="95"/>
      <c r="U103" s="93"/>
      <c r="V103" s="93"/>
      <c r="W103" s="93"/>
      <c r="X103" s="93"/>
      <c r="Y103" s="93"/>
      <c r="Z103" s="93"/>
      <c r="AA103" s="93"/>
      <c r="AB103" s="91"/>
      <c r="AC103" s="91"/>
      <c r="AD103" s="91"/>
      <c r="AE103" s="91"/>
      <c r="AF103" s="91"/>
      <c r="AG103" s="91"/>
      <c r="AH103" s="91"/>
      <c r="AI103" s="91"/>
      <c r="AJ103" s="91"/>
    </row>
    <row r="104" spans="1:36" s="3" customFormat="1" ht="18" customHeight="1" thickBot="1" x14ac:dyDescent="0.4">
      <c r="A104" s="50"/>
      <c r="B104"/>
      <c r="C104"/>
      <c r="D104"/>
      <c r="E104"/>
      <c r="F104"/>
      <c r="G104"/>
      <c r="H104"/>
      <c r="I104" s="2"/>
      <c r="J104"/>
      <c r="K104" s="1"/>
      <c r="L104" s="92"/>
      <c r="M104" s="145"/>
      <c r="N104" s="145"/>
      <c r="O104" s="91"/>
      <c r="P104" s="91"/>
      <c r="Q104" s="146"/>
      <c r="R104" s="11"/>
      <c r="S104" s="10"/>
      <c r="T104" s="22"/>
      <c r="U104" s="10"/>
      <c r="V104" s="10"/>
      <c r="W104" s="10"/>
      <c r="X104" s="10"/>
      <c r="Y104" s="10"/>
      <c r="Z104" s="10"/>
      <c r="AA104" s="10"/>
      <c r="AB104"/>
      <c r="AC104"/>
      <c r="AD104"/>
      <c r="AE104"/>
      <c r="AF104"/>
      <c r="AG104"/>
      <c r="AH104"/>
      <c r="AI104"/>
      <c r="AJ104"/>
    </row>
    <row r="105" spans="1:36" s="76" customFormat="1" ht="49.35" customHeight="1" x14ac:dyDescent="0.3">
      <c r="B105" s="243" t="s">
        <v>56</v>
      </c>
      <c r="C105" s="248" t="s">
        <v>675</v>
      </c>
      <c r="D105" s="248"/>
      <c r="E105" s="248"/>
      <c r="F105" s="248"/>
      <c r="G105" s="248"/>
      <c r="H105" s="248"/>
      <c r="I105" s="2"/>
      <c r="K105" s="249" t="s">
        <v>57</v>
      </c>
      <c r="L105" s="250"/>
      <c r="M105" s="250"/>
      <c r="N105" s="250"/>
      <c r="O105" s="250"/>
      <c r="P105" s="251"/>
      <c r="Q105" s="82"/>
      <c r="R105" s="81"/>
      <c r="S105" s="83"/>
      <c r="T105" s="81"/>
      <c r="U105" s="81"/>
      <c r="V105" s="81"/>
      <c r="W105" s="81"/>
      <c r="X105" s="81"/>
      <c r="Y105" s="81"/>
      <c r="Z105" s="81"/>
    </row>
    <row r="106" spans="1:36" ht="14.45" customHeight="1" x14ac:dyDescent="0.25">
      <c r="A106" s="150"/>
      <c r="B106" s="244"/>
      <c r="C106" s="151" t="s">
        <v>58</v>
      </c>
      <c r="D106" s="151" t="s">
        <v>59</v>
      </c>
      <c r="E106" s="151" t="s">
        <v>60</v>
      </c>
      <c r="F106" s="151" t="s">
        <v>61</v>
      </c>
      <c r="G106" s="151" t="s">
        <v>62</v>
      </c>
      <c r="H106" s="171" t="s">
        <v>667</v>
      </c>
      <c r="I106"/>
      <c r="J106" s="1"/>
      <c r="K106" s="252"/>
      <c r="L106" s="253"/>
      <c r="M106" s="253"/>
      <c r="N106" s="253"/>
      <c r="O106" s="253"/>
      <c r="P106" s="254"/>
      <c r="R106" s="10"/>
      <c r="S106" s="22"/>
      <c r="T106" s="10"/>
      <c r="AA106"/>
    </row>
    <row r="107" spans="1:36" ht="14.45" customHeight="1" x14ac:dyDescent="0.25">
      <c r="A107" s="152">
        <v>0.3125</v>
      </c>
      <c r="B107" s="202" t="str">
        <f xml:space="preserve"> CONCATENATE(TEXT(A107,"h:mm AM/PM"),"-",TEXT(A108,"h:mm AM/PM"))</f>
        <v>7:30 AM-7:45 AM</v>
      </c>
      <c r="C107" s="54">
        <f xml:space="preserve"> IF(COUNTIFS($J$14:$J$89, C$106, $I$14:$I$89, "&gt; 0", $F$14:$F$89, "&lt;&gt;C", $K$14:$K$89, "&lt;="&amp;$A107, $L$14:$L$89, "&gt;="&amp;$A108) &lt; 2, COUNTIFS($J$14:$J$89, C$106, $I$14:$I$89, "&gt; 0", $F$14:$F$89, "&lt;&gt;C", $K$14:$K$89, "&lt;="&amp;$A107, $L$14:$L$89, "&gt;="&amp;$A108), MAX(SUM(COUNTIFS($J$14:$J$89, C$106, $I$14:$I$89, "&gt; 0", $F$14:$F$89, "&lt;&gt;C", $G$14:$G$89, {"1"}, $G$14:$G$89, {"1"}, $K$14:$K$89, "&lt;="&amp;$A107, $L$14:$L$89, "&gt;="&amp;$A108)), SUM(COUNTIFS($J$14:$J$89, C$106, $I$14:$I$89, "&gt; 0", $F$14:$F$89, "&lt;&gt;C", $G$14:$G$89, {"1","5W1"}, $G$14:$G$89, {"1";"5W1"}, $K$14:$K$89, "&lt;="&amp;$A107, $L$14:$L$89, "&gt;="&amp;$A108)), SUM(COUNTIFS($J$14:$J$89, C$106, $I$14:$I$89, "&gt; 0", $F$14:$F$89, "&lt;&gt;C", $G$14:$G$89, {"1","5W2"}, $G$14:$G$89, {"1";"5W2"}, $K$14:$K$89, "&lt;="&amp;$A107, $L$14:$L$89, "&gt;="&amp;$A108)), SUM(COUNTIFS($J$14:$J$89, C$106, $I$14:$I$89, "&gt; 0", $F$14:$F$89, "&lt;&gt;C", $G$14:$G$89, {"1","5W3"}, $G$14:$G$89, {"1";"5W3"}, $K$14:$K$89, "&lt;="&amp;$A107, $L$14:$L$89, "&gt;="&amp;$A108)), SUM(COUNTIFS($J$14:$J$89, C$106, $I$14:$I$89, "&gt; 0", $F$14:$F$89, "&lt;&gt;C", $G$14:$G$89, {"1","8W1"}, $G$14:$G$89, {"1";"8W1"}, $K$14:$K$89, "&lt;="&amp;$A107, $L$14:$L$89, "&gt;="&amp;$A108)), SUM(COUNTIFS($J$14:$J$89, C$106, $I$14:$I$89, "&gt; 0", $F$14:$F$89, "&lt;&gt;C", $G$14:$G$89, {"1","8W2"}, $G$14:$G$89, {"1";"8W2"}, $K$14:$K$89, "&lt;="&amp;$A107, $L$14:$L$89, "&gt;="&amp;$A108)), SUM(COUNTIFS($J$14:$J$89, C$106, $I$14:$I$89, "&gt; 0", $F$14:$F$89, "&lt;&gt;C", $G$14:$G$89, {"8W1","5W1"}, $G$14:$G$89, {"8W1";"5W1"}, $K$14:$K$89, "&lt;="&amp;$A107, $L$14:$L$89, "&gt;="&amp;$A108)), SUM(COUNTIFS($J$14:$J$89, C$106, $I$14:$I$89, "&gt; 0", $F$14:$F$89, "&lt;&gt;C", $G$14:$G$89, {"8W1","5W2"}, $G$14:$G$89, {"8W1";"5W2"}, $K$14:$K$89, "&lt;="&amp;$A107, $L$14:$L$89, "&gt;="&amp;$A108)), SUM(COUNTIFS($J$14:$J$89, C$106, $I$14:$I$89, "&gt; 0", $F$14:$F$89, "&lt;&gt;C", $G$14:$G$89, {"8W2","5W2"}, $G$14:$G$89, {"8W2";"5W2"}, $K$14:$K$89, "&lt;="&amp;$A107, $L$14:$L$89, "&gt;="&amp;$A108)), SUM(COUNTIFS($J$14:$J$89, C$106, $I$14:$I$89, "&gt; 0", $F$14:$F$89, "&lt;&gt;C", $G$14:$G$89, {"8W2","5W3"}, $G$14:$G$89, {"8W2";"5W3"}, $K$14:$K$89, "&lt;="&amp;$A107, $L$14:$L$89, "&gt;="&amp;$A108))))</f>
        <v>1</v>
      </c>
      <c r="D107" s="54">
        <f xml:space="preserve"> IF(COUNTIFS($J$14:$J$89, D$106, $I$14:$I$89, "&gt; 0", $F$14:$F$89, "&lt;&gt;C", $K$14:$K$89, "&lt;="&amp;$A107, $L$14:$L$89, "&gt;="&amp;$A108) &lt; 2, COUNTIFS($J$14:$J$89, D$106, $I$14:$I$89, "&gt; 0", $F$14:$F$89, "&lt;&gt;C", $K$14:$K$89, "&lt;="&amp;$A107, $L$14:$L$89, "&gt;="&amp;$A108), MAX(SUM(COUNTIFS($J$14:$J$89, D$106, $I$14:$I$89, "&gt; 0", $F$14:$F$89, "&lt;&gt;C", $G$14:$G$89, {"1"}, $G$14:$G$89, {"1"}, $K$14:$K$89, "&lt;="&amp;$A107, $L$14:$L$89, "&gt;="&amp;$A108)), SUM(COUNTIFS($J$14:$J$89, D$106, $I$14:$I$89, "&gt; 0", $F$14:$F$89, "&lt;&gt;C", $G$14:$G$89, {"1","5W1"}, $G$14:$G$89, {"1";"5W1"}, $K$14:$K$89, "&lt;="&amp;$A107, $L$14:$L$89, "&gt;="&amp;$A108)), SUM(COUNTIFS($J$14:$J$89, D$106, $I$14:$I$89, "&gt; 0", $F$14:$F$89, "&lt;&gt;C", $G$14:$G$89, {"1","5W2"}, $G$14:$G$89, {"1";"5W2"}, $K$14:$K$89, "&lt;="&amp;$A107, $L$14:$L$89, "&gt;="&amp;$A108)), SUM(COUNTIFS($J$14:$J$89, D$106, $I$14:$I$89, "&gt; 0", $F$14:$F$89, "&lt;&gt;C", $G$14:$G$89, {"1","5W3"}, $G$14:$G$89, {"1";"5W3"}, $K$14:$K$89, "&lt;="&amp;$A107, $L$14:$L$89, "&gt;="&amp;$A108)), SUM(COUNTIFS($J$14:$J$89, D$106, $I$14:$I$89, "&gt; 0", $F$14:$F$89, "&lt;&gt;C", $G$14:$G$89, {"1","8W1"}, $G$14:$G$89, {"1";"8W1"}, $K$14:$K$89, "&lt;="&amp;$A107, $L$14:$L$89, "&gt;="&amp;$A108)), SUM(COUNTIFS($J$14:$J$89, D$106, $I$14:$I$89, "&gt; 0", $F$14:$F$89, "&lt;&gt;C", $G$14:$G$89, {"1","8W2"}, $G$14:$G$89, {"1";"8W2"}, $K$14:$K$89, "&lt;="&amp;$A107, $L$14:$L$89, "&gt;="&amp;$A108)), SUM(COUNTIFS($J$14:$J$89, D$106, $I$14:$I$89, "&gt; 0", $F$14:$F$89, "&lt;&gt;C", $G$14:$G$89, {"8W1","5W1"}, $G$14:$G$89, {"8W1";"5W1"}, $K$14:$K$89, "&lt;="&amp;$A107, $L$14:$L$89, "&gt;="&amp;$A108)), SUM(COUNTIFS($J$14:$J$89, D$106, $I$14:$I$89, "&gt; 0", $F$14:$F$89, "&lt;&gt;C", $G$14:$G$89, {"8W1","5W2"}, $G$14:$G$89, {"8W1";"5W2"}, $K$14:$K$89, "&lt;="&amp;$A107, $L$14:$L$89, "&gt;="&amp;$A108)), SUM(COUNTIFS($J$14:$J$89, D$106, $I$14:$I$89, "&gt; 0", $F$14:$F$89, "&lt;&gt;C", $G$14:$G$89, {"8W2","5W2"}, $G$14:$G$89, {"8W2";"5W2"}, $K$14:$K$89, "&lt;="&amp;$A107, $L$14:$L$89, "&gt;="&amp;$A108)), SUM(COUNTIFS($J$14:$J$89, D$106, $I$14:$I$89, "&gt; 0", $F$14:$F$89, "&lt;&gt;C", $G$14:$G$89, {"8W2","5W3"}, $G$14:$G$89, {"8W2";"5W3"}, $K$14:$K$89, "&lt;="&amp;$A107, $L$14:$L$89, "&gt;="&amp;$A108))))</f>
        <v>1</v>
      </c>
      <c r="E107" s="54">
        <f xml:space="preserve"> IF(COUNTIFS($J$14:$J$89, E$106, $I$14:$I$89, "&gt; 0", $F$14:$F$89, "&lt;&gt;C", $K$14:$K$89, "&lt;="&amp;$A107, $L$14:$L$89, "&gt;="&amp;$A108) &lt; 2, COUNTIFS($J$14:$J$89, E$106, $I$14:$I$89, "&gt; 0", $F$14:$F$89, "&lt;&gt;C", $K$14:$K$89, "&lt;="&amp;$A107, $L$14:$L$89, "&gt;="&amp;$A108), MAX(SUM(COUNTIFS($J$14:$J$89, E$106, $I$14:$I$89, "&gt; 0", $F$14:$F$89, "&lt;&gt;C", $G$14:$G$89, {"1"}, $G$14:$G$89, {"1"}, $K$14:$K$89, "&lt;="&amp;$A107, $L$14:$L$89, "&gt;="&amp;$A108)), SUM(COUNTIFS($J$14:$J$89, E$106, $I$14:$I$89, "&gt; 0", $F$14:$F$89, "&lt;&gt;C", $G$14:$G$89, {"1","5W1"}, $G$14:$G$89, {"1";"5W1"}, $K$14:$K$89, "&lt;="&amp;$A107, $L$14:$L$89, "&gt;="&amp;$A108)), SUM(COUNTIFS($J$14:$J$89, E$106, $I$14:$I$89, "&gt; 0", $F$14:$F$89, "&lt;&gt;C", $G$14:$G$89, {"1","5W2"}, $G$14:$G$89, {"1";"5W2"}, $K$14:$K$89, "&lt;="&amp;$A107, $L$14:$L$89, "&gt;="&amp;$A108)), SUM(COUNTIFS($J$14:$J$89, E$106, $I$14:$I$89, "&gt; 0", $F$14:$F$89, "&lt;&gt;C", $G$14:$G$89, {"1","5W3"}, $G$14:$G$89, {"1";"5W3"}, $K$14:$K$89, "&lt;="&amp;$A107, $L$14:$L$89, "&gt;="&amp;$A108)), SUM(COUNTIFS($J$14:$J$89, E$106, $I$14:$I$89, "&gt; 0", $F$14:$F$89, "&lt;&gt;C", $G$14:$G$89, {"1","8W1"}, $G$14:$G$89, {"1";"8W1"}, $K$14:$K$89, "&lt;="&amp;$A107, $L$14:$L$89, "&gt;="&amp;$A108)), SUM(COUNTIFS($J$14:$J$89, E$106, $I$14:$I$89, "&gt; 0", $F$14:$F$89, "&lt;&gt;C", $G$14:$G$89, {"1","8W2"}, $G$14:$G$89, {"1";"8W2"}, $K$14:$K$89, "&lt;="&amp;$A107, $L$14:$L$89, "&gt;="&amp;$A108)), SUM(COUNTIFS($J$14:$J$89, E$106, $I$14:$I$89, "&gt; 0", $F$14:$F$89, "&lt;&gt;C", $G$14:$G$89, {"8W1","5W1"}, $G$14:$G$89, {"8W1";"5W1"}, $K$14:$K$89, "&lt;="&amp;$A107, $L$14:$L$89, "&gt;="&amp;$A108)), SUM(COUNTIFS($J$14:$J$89, E$106, $I$14:$I$89, "&gt; 0", $F$14:$F$89, "&lt;&gt;C", $G$14:$G$89, {"8W1","5W2"}, $G$14:$G$89, {"8W1";"5W2"}, $K$14:$K$89, "&lt;="&amp;$A107, $L$14:$L$89, "&gt;="&amp;$A108)), SUM(COUNTIFS($J$14:$J$89, E$106, $I$14:$I$89, "&gt; 0", $F$14:$F$89, "&lt;&gt;C", $G$14:$G$89, {"8W2","5W2"}, $G$14:$G$89, {"8W2";"5W2"}, $K$14:$K$89, "&lt;="&amp;$A107, $L$14:$L$89, "&gt;="&amp;$A108)), SUM(COUNTIFS($J$14:$J$89, E$106, $I$14:$I$89, "&gt; 0", $F$14:$F$89, "&lt;&gt;C", $G$14:$G$89, {"8W2","5W3"}, $G$14:$G$89, {"8W2";"5W3"}, $K$14:$K$89, "&lt;="&amp;$A107, $L$14:$L$89, "&gt;="&amp;$A108))))</f>
        <v>1</v>
      </c>
      <c r="F107" s="54">
        <f xml:space="preserve"> IF(COUNTIFS($J$14:$J$89, F$106, $I$14:$I$89, "&gt; 0", $F$14:$F$89, "&lt;&gt;C", $K$14:$K$89, "&lt;="&amp;$A107, $L$14:$L$89, "&gt;="&amp;$A108) &lt; 2, COUNTIFS($J$14:$J$89, F$106, $I$14:$I$89, "&gt; 0", $F$14:$F$89, "&lt;&gt;C", $K$14:$K$89, "&lt;="&amp;$A107, $L$14:$L$89, "&gt;="&amp;$A108), MAX(SUM(COUNTIFS($J$14:$J$89, F$106, $I$14:$I$89, "&gt; 0", $F$14:$F$89, "&lt;&gt;C", $G$14:$G$89, {"1"}, $G$14:$G$89, {"1"}, $K$14:$K$89, "&lt;="&amp;$A107, $L$14:$L$89, "&gt;="&amp;$A108)), SUM(COUNTIFS($J$14:$J$89, F$106, $I$14:$I$89, "&gt; 0", $F$14:$F$89, "&lt;&gt;C", $G$14:$G$89, {"1","5W1"}, $G$14:$G$89, {"1";"5W1"}, $K$14:$K$89, "&lt;="&amp;$A107, $L$14:$L$89, "&gt;="&amp;$A108)), SUM(COUNTIFS($J$14:$J$89, F$106, $I$14:$I$89, "&gt; 0", $F$14:$F$89, "&lt;&gt;C", $G$14:$G$89, {"1","5W2"}, $G$14:$G$89, {"1";"5W2"}, $K$14:$K$89, "&lt;="&amp;$A107, $L$14:$L$89, "&gt;="&amp;$A108)), SUM(COUNTIFS($J$14:$J$89, F$106, $I$14:$I$89, "&gt; 0", $F$14:$F$89, "&lt;&gt;C", $G$14:$G$89, {"1","5W3"}, $G$14:$G$89, {"1";"5W3"}, $K$14:$K$89, "&lt;="&amp;$A107, $L$14:$L$89, "&gt;="&amp;$A108)), SUM(COUNTIFS($J$14:$J$89, F$106, $I$14:$I$89, "&gt; 0", $F$14:$F$89, "&lt;&gt;C", $G$14:$G$89, {"1","8W1"}, $G$14:$G$89, {"1";"8W1"}, $K$14:$K$89, "&lt;="&amp;$A107, $L$14:$L$89, "&gt;="&amp;$A108)), SUM(COUNTIFS($J$14:$J$89, F$106, $I$14:$I$89, "&gt; 0", $F$14:$F$89, "&lt;&gt;C", $G$14:$G$89, {"1","8W2"}, $G$14:$G$89, {"1";"8W2"}, $K$14:$K$89, "&lt;="&amp;$A107, $L$14:$L$89, "&gt;="&amp;$A108)), SUM(COUNTIFS($J$14:$J$89, F$106, $I$14:$I$89, "&gt; 0", $F$14:$F$89, "&lt;&gt;C", $G$14:$G$89, {"8W1","5W1"}, $G$14:$G$89, {"8W1";"5W1"}, $K$14:$K$89, "&lt;="&amp;$A107, $L$14:$L$89, "&gt;="&amp;$A108)), SUM(COUNTIFS($J$14:$J$89, F$106, $I$14:$I$89, "&gt; 0", $F$14:$F$89, "&lt;&gt;C", $G$14:$G$89, {"8W1","5W2"}, $G$14:$G$89, {"8W1";"5W2"}, $K$14:$K$89, "&lt;="&amp;$A107, $L$14:$L$89, "&gt;="&amp;$A108)), SUM(COUNTIFS($J$14:$J$89, F$106, $I$14:$I$89, "&gt; 0", $F$14:$F$89, "&lt;&gt;C", $G$14:$G$89, {"8W2","5W2"}, $G$14:$G$89, {"8W2";"5W2"}, $K$14:$K$89, "&lt;="&amp;$A107, $L$14:$L$89, "&gt;="&amp;$A108)), SUM(COUNTIFS($J$14:$J$89, F$106, $I$14:$I$89, "&gt; 0", $F$14:$F$89, "&lt;&gt;C", $G$14:$G$89, {"8W2","5W3"}, $G$14:$G$89, {"8W2";"5W3"}, $K$14:$K$89, "&lt;="&amp;$A107, $L$14:$L$89, "&gt;="&amp;$A108))))</f>
        <v>1</v>
      </c>
      <c r="G107" s="54">
        <f xml:space="preserve"> IF(COUNTIFS($J$14:$J$89, G$106, $I$14:$I$89, "&gt; 0", $F$14:$F$89, "&lt;&gt;C", $K$14:$K$89, "&lt;="&amp;$A107, $L$14:$L$89, "&gt;="&amp;$A108) &lt; 2, COUNTIFS($J$14:$J$89, G$106, $I$14:$I$89, "&gt; 0", $F$14:$F$89, "&lt;&gt;C", $K$14:$K$89, "&lt;="&amp;$A107, $L$14:$L$89, "&gt;="&amp;$A108), MAX(SUM(COUNTIFS($J$14:$J$89, G$106, $I$14:$I$89, "&gt; 0", $F$14:$F$89, "&lt;&gt;C", $G$14:$G$89, {"1"}, $G$14:$G$89, {"1"}, $K$14:$K$89, "&lt;="&amp;$A107, $L$14:$L$89, "&gt;="&amp;$A108)), SUM(COUNTIFS($J$14:$J$89, G$106, $I$14:$I$89, "&gt; 0", $F$14:$F$89, "&lt;&gt;C", $G$14:$G$89, {"1","5W1"}, $G$14:$G$89, {"1";"5W1"}, $K$14:$K$89, "&lt;="&amp;$A107, $L$14:$L$89, "&gt;="&amp;$A108)), SUM(COUNTIFS($J$14:$J$89, G$106, $I$14:$I$89, "&gt; 0", $F$14:$F$89, "&lt;&gt;C", $G$14:$G$89, {"1","5W2"}, $G$14:$G$89, {"1";"5W2"}, $K$14:$K$89, "&lt;="&amp;$A107, $L$14:$L$89, "&gt;="&amp;$A108)), SUM(COUNTIFS($J$14:$J$89, G$106, $I$14:$I$89, "&gt; 0", $F$14:$F$89, "&lt;&gt;C", $G$14:$G$89, {"1","5W3"}, $G$14:$G$89, {"1";"5W3"}, $K$14:$K$89, "&lt;="&amp;$A107, $L$14:$L$89, "&gt;="&amp;$A108)), SUM(COUNTIFS($J$14:$J$89, G$106, $I$14:$I$89, "&gt; 0", $F$14:$F$89, "&lt;&gt;C", $G$14:$G$89, {"1","8W1"}, $G$14:$G$89, {"1";"8W1"}, $K$14:$K$89, "&lt;="&amp;$A107, $L$14:$L$89, "&gt;="&amp;$A108)), SUM(COUNTIFS($J$14:$J$89, G$106, $I$14:$I$89, "&gt; 0", $F$14:$F$89, "&lt;&gt;C", $G$14:$G$89, {"1","8W2"}, $G$14:$G$89, {"1";"8W2"}, $K$14:$K$89, "&lt;="&amp;$A107, $L$14:$L$89, "&gt;="&amp;$A108)), SUM(COUNTIFS($J$14:$J$89, G$106, $I$14:$I$89, "&gt; 0", $F$14:$F$89, "&lt;&gt;C", $G$14:$G$89, {"8W1","5W1"}, $G$14:$G$89, {"8W1";"5W1"}, $K$14:$K$89, "&lt;="&amp;$A107, $L$14:$L$89, "&gt;="&amp;$A108)), SUM(COUNTIFS($J$14:$J$89, G$106, $I$14:$I$89, "&gt; 0", $F$14:$F$89, "&lt;&gt;C", $G$14:$G$89, {"8W1","5W2"}, $G$14:$G$89, {"8W1";"5W2"}, $K$14:$K$89, "&lt;="&amp;$A107, $L$14:$L$89, "&gt;="&amp;$A108)), SUM(COUNTIFS($J$14:$J$89, G$106, $I$14:$I$89, "&gt; 0", $F$14:$F$89, "&lt;&gt;C", $G$14:$G$89, {"8W2","5W2"}, $G$14:$G$89, {"8W2";"5W2"}, $K$14:$K$89, "&lt;="&amp;$A107, $L$14:$L$89, "&gt;="&amp;$A108)), SUM(COUNTIFS($J$14:$J$89, G$106, $I$14:$I$89, "&gt; 0", $F$14:$F$89, "&lt;&gt;C", $G$14:$G$89, {"8W2","5W3"}, $G$14:$G$89, {"8W2";"5W3"}, $K$14:$K$89, "&lt;="&amp;$A107, $L$14:$L$89, "&gt;="&amp;$A108))))</f>
        <v>1</v>
      </c>
      <c r="H107" s="54">
        <f xml:space="preserve"> IF(COUNTIFS($J$14:$J$89, H$106, $I$14:$I$89, "&gt; 0", $F$14:$F$89, "&lt;&gt;C", $K$14:$K$89, "&lt;="&amp;$A107, $L$14:$L$89, "&gt;="&amp;$A108) &lt; 2, COUNTIFS($J$14:$J$89, H$106, $I$14:$I$89, "&gt; 0", $F$14:$F$89, "&lt;&gt;C", $K$14:$K$89, "&lt;="&amp;$A107, $L$14:$L$89, "&gt;="&amp;$A108), MAX(SUM(COUNTIFS($J$14:$J$89, H$106, $I$14:$I$89, "&gt; 0", $F$14:$F$89, "&lt;&gt;C", $G$14:$G$89, {"1"}, $G$14:$G$89, {"1"}, $K$14:$K$89, "&lt;="&amp;$A107, $L$14:$L$89, "&gt;="&amp;$A108)), SUM(COUNTIFS($J$14:$J$89, H$106, $I$14:$I$89, "&gt; 0", $F$14:$F$89, "&lt;&gt;C", $G$14:$G$89, {"1","5W1"}, $G$14:$G$89, {"1";"5W1"}, $K$14:$K$89, "&lt;="&amp;$A107, $L$14:$L$89, "&gt;="&amp;$A108)), SUM(COUNTIFS($J$14:$J$89, H$106, $I$14:$I$89, "&gt; 0", $F$14:$F$89, "&lt;&gt;C", $G$14:$G$89, {"1","5W2"}, $G$14:$G$89, {"1";"5W2"}, $K$14:$K$89, "&lt;="&amp;$A107, $L$14:$L$89, "&gt;="&amp;$A108)), SUM(COUNTIFS($J$14:$J$89, H$106, $I$14:$I$89, "&gt; 0", $F$14:$F$89, "&lt;&gt;C", $G$14:$G$89, {"1","5W3"}, $G$14:$G$89, {"1";"5W3"}, $K$14:$K$89, "&lt;="&amp;$A107, $L$14:$L$89, "&gt;="&amp;$A108)), SUM(COUNTIFS($J$14:$J$89, H$106, $I$14:$I$89, "&gt; 0", $F$14:$F$89, "&lt;&gt;C", $G$14:$G$89, {"1","8W1"}, $G$14:$G$89, {"1";"8W1"}, $K$14:$K$89, "&lt;="&amp;$A107, $L$14:$L$89, "&gt;="&amp;$A108)), SUM(COUNTIFS($J$14:$J$89, H$106, $I$14:$I$89, "&gt; 0", $F$14:$F$89, "&lt;&gt;C", $G$14:$G$89, {"1","8W2"}, $G$14:$G$89, {"1";"8W2"}, $K$14:$K$89, "&lt;="&amp;$A107, $L$14:$L$89, "&gt;="&amp;$A108)), SUM(COUNTIFS($J$14:$J$89, H$106, $I$14:$I$89, "&gt; 0", $F$14:$F$89, "&lt;&gt;C", $G$14:$G$89, {"8W1","5W1"}, $G$14:$G$89, {"8W1";"5W1"}, $K$14:$K$89, "&lt;="&amp;$A107, $L$14:$L$89, "&gt;="&amp;$A108)), SUM(COUNTIFS($J$14:$J$89, H$106, $I$14:$I$89, "&gt; 0", $F$14:$F$89, "&lt;&gt;C", $G$14:$G$89, {"8W1","5W2"}, $G$14:$G$89, {"8W1";"5W2"}, $K$14:$K$89, "&lt;="&amp;$A107, $L$14:$L$89, "&gt;="&amp;$A108)), SUM(COUNTIFS($J$14:$J$89, H$106, $I$14:$I$89, "&gt; 0", $F$14:$F$89, "&lt;&gt;C", $G$14:$G$89, {"8W2","5W2"}, $G$14:$G$89, {"8W2";"5W2"}, $K$14:$K$89, "&lt;="&amp;$A107, $L$14:$L$89, "&gt;="&amp;$A108)), SUM(COUNTIFS($J$14:$J$89, H$106, $I$14:$I$89, "&gt; 0", $F$14:$F$89, "&lt;&gt;C", $G$14:$G$89, {"8W2","5W3"}, $G$14:$G$89, {"8W2";"5W3"}, $K$14:$K$89, "&lt;="&amp;$A107, $L$14:$L$89, "&gt;="&amp;$A108))))</f>
        <v>0</v>
      </c>
      <c r="K107" s="252"/>
      <c r="L107" s="253"/>
      <c r="M107" s="253"/>
      <c r="N107" s="253"/>
      <c r="O107" s="253"/>
      <c r="P107" s="254"/>
    </row>
    <row r="108" spans="1:36" ht="14.45" customHeight="1" x14ac:dyDescent="0.25">
      <c r="A108" s="152">
        <f xml:space="preserve"> A107 + TIME(0, $C$103,0)</f>
        <v>0.32291666666666669</v>
      </c>
      <c r="B108" s="202" t="str">
        <f t="shared" ref="B108:B164" si="4" xml:space="preserve"> CONCATENATE(TEXT(A108,"h:mm AM/PM"),"-",TEXT(A109,"h:mm AM/PM"))</f>
        <v>7:45 AM-8:00 AM</v>
      </c>
      <c r="C108" s="54">
        <f xml:space="preserve"> IF(COUNTIFS($J$14:$J$89, C$106, $I$14:$I$89, "&gt; 0", $F$14:$F$89, "&lt;&gt;C", $K$14:$K$89, "&lt;="&amp;$A108, $L$14:$L$89, "&gt;="&amp;$A109) &lt; 2, COUNTIFS($J$14:$J$89, C$106, $I$14:$I$89, "&gt; 0", $F$14:$F$89, "&lt;&gt;C", $K$14:$K$89, "&lt;="&amp;$A108, $L$14:$L$89, "&gt;="&amp;$A109), MAX(SUM(COUNTIFS($J$14:$J$89, C$106, $I$14:$I$89, "&gt; 0", $F$14:$F$89, "&lt;&gt;C", $G$14:$G$89, {"1"}, $G$14:$G$89, {"1"}, $K$14:$K$89, "&lt;="&amp;$A108, $L$14:$L$89, "&gt;="&amp;$A109)), SUM(COUNTIFS($J$14:$J$89, C$106, $I$14:$I$89, "&gt; 0", $F$14:$F$89, "&lt;&gt;C", $G$14:$G$89, {"1","5W1"}, $G$14:$G$89, {"1";"5W1"}, $K$14:$K$89, "&lt;="&amp;$A108, $L$14:$L$89, "&gt;="&amp;$A109)), SUM(COUNTIFS($J$14:$J$89, C$106, $I$14:$I$89, "&gt; 0", $F$14:$F$89, "&lt;&gt;C", $G$14:$G$89, {"1","5W2"}, $G$14:$G$89, {"1";"5W2"}, $K$14:$K$89, "&lt;="&amp;$A108, $L$14:$L$89, "&gt;="&amp;$A109)), SUM(COUNTIFS($J$14:$J$89, C$106, $I$14:$I$89, "&gt; 0", $F$14:$F$89, "&lt;&gt;C", $G$14:$G$89, {"1","5W3"}, $G$14:$G$89, {"1";"5W3"}, $K$14:$K$89, "&lt;="&amp;$A108, $L$14:$L$89, "&gt;="&amp;$A109)), SUM(COUNTIFS($J$14:$J$89, C$106, $I$14:$I$89, "&gt; 0", $F$14:$F$89, "&lt;&gt;C", $G$14:$G$89, {"1","8W1"}, $G$14:$G$89, {"1";"8W1"}, $K$14:$K$89, "&lt;="&amp;$A108, $L$14:$L$89, "&gt;="&amp;$A109)), SUM(COUNTIFS($J$14:$J$89, C$106, $I$14:$I$89, "&gt; 0", $F$14:$F$89, "&lt;&gt;C", $G$14:$G$89, {"1","8W2"}, $G$14:$G$89, {"1";"8W2"}, $K$14:$K$89, "&lt;="&amp;$A108, $L$14:$L$89, "&gt;="&amp;$A109)), SUM(COUNTIFS($J$14:$J$89, C$106, $I$14:$I$89, "&gt; 0", $F$14:$F$89, "&lt;&gt;C", $G$14:$G$89, {"8W1","5W1"}, $G$14:$G$89, {"8W1";"5W1"}, $K$14:$K$89, "&lt;="&amp;$A108, $L$14:$L$89, "&gt;="&amp;$A109)), SUM(COUNTIFS($J$14:$J$89, C$106, $I$14:$I$89, "&gt; 0", $F$14:$F$89, "&lt;&gt;C", $G$14:$G$89, {"8W1","5W2"}, $G$14:$G$89, {"8W1";"5W2"}, $K$14:$K$89, "&lt;="&amp;$A108, $L$14:$L$89, "&gt;="&amp;$A109)), SUM(COUNTIFS($J$14:$J$89, C$106, $I$14:$I$89, "&gt; 0", $F$14:$F$89, "&lt;&gt;C", $G$14:$G$89, {"8W2","5W2"}, $G$14:$G$89, {"8W2";"5W2"}, $K$14:$K$89, "&lt;="&amp;$A108, $L$14:$L$89, "&gt;="&amp;$A109)), SUM(COUNTIFS($J$14:$J$89, C$106, $I$14:$I$89, "&gt; 0", $F$14:$F$89, "&lt;&gt;C", $G$14:$G$89, {"8W2","5W3"}, $G$14:$G$89, {"8W2";"5W3"}, $K$14:$K$89, "&lt;="&amp;$A108, $L$14:$L$89, "&gt;="&amp;$A109))))</f>
        <v>1</v>
      </c>
      <c r="D108" s="54">
        <f xml:space="preserve"> IF(COUNTIFS($J$14:$J$89, D$106, $I$14:$I$89, "&gt; 0", $F$14:$F$89, "&lt;&gt;C", $K$14:$K$89, "&lt;="&amp;$A108, $L$14:$L$89, "&gt;="&amp;$A109) &lt; 2, COUNTIFS($J$14:$J$89, D$106, $I$14:$I$89, "&gt; 0", $F$14:$F$89, "&lt;&gt;C", $K$14:$K$89, "&lt;="&amp;$A108, $L$14:$L$89, "&gt;="&amp;$A109), MAX(SUM(COUNTIFS($J$14:$J$89, D$106, $I$14:$I$89, "&gt; 0", $F$14:$F$89, "&lt;&gt;C", $G$14:$G$89, {"1"}, $G$14:$G$89, {"1"}, $K$14:$K$89, "&lt;="&amp;$A108, $L$14:$L$89, "&gt;="&amp;$A109)), SUM(COUNTIFS($J$14:$J$89, D$106, $I$14:$I$89, "&gt; 0", $F$14:$F$89, "&lt;&gt;C", $G$14:$G$89, {"1","5W1"}, $G$14:$G$89, {"1";"5W1"}, $K$14:$K$89, "&lt;="&amp;$A108, $L$14:$L$89, "&gt;="&amp;$A109)), SUM(COUNTIFS($J$14:$J$89, D$106, $I$14:$I$89, "&gt; 0", $F$14:$F$89, "&lt;&gt;C", $G$14:$G$89, {"1","5W2"}, $G$14:$G$89, {"1";"5W2"}, $K$14:$K$89, "&lt;="&amp;$A108, $L$14:$L$89, "&gt;="&amp;$A109)), SUM(COUNTIFS($J$14:$J$89, D$106, $I$14:$I$89, "&gt; 0", $F$14:$F$89, "&lt;&gt;C", $G$14:$G$89, {"1","5W3"}, $G$14:$G$89, {"1";"5W3"}, $K$14:$K$89, "&lt;="&amp;$A108, $L$14:$L$89, "&gt;="&amp;$A109)), SUM(COUNTIFS($J$14:$J$89, D$106, $I$14:$I$89, "&gt; 0", $F$14:$F$89, "&lt;&gt;C", $G$14:$G$89, {"1","8W1"}, $G$14:$G$89, {"1";"8W1"}, $K$14:$K$89, "&lt;="&amp;$A108, $L$14:$L$89, "&gt;="&amp;$A109)), SUM(COUNTIFS($J$14:$J$89, D$106, $I$14:$I$89, "&gt; 0", $F$14:$F$89, "&lt;&gt;C", $G$14:$G$89, {"1","8W2"}, $G$14:$G$89, {"1";"8W2"}, $K$14:$K$89, "&lt;="&amp;$A108, $L$14:$L$89, "&gt;="&amp;$A109)), SUM(COUNTIFS($J$14:$J$89, D$106, $I$14:$I$89, "&gt; 0", $F$14:$F$89, "&lt;&gt;C", $G$14:$G$89, {"8W1","5W1"}, $G$14:$G$89, {"8W1";"5W1"}, $K$14:$K$89, "&lt;="&amp;$A108, $L$14:$L$89, "&gt;="&amp;$A109)), SUM(COUNTIFS($J$14:$J$89, D$106, $I$14:$I$89, "&gt; 0", $F$14:$F$89, "&lt;&gt;C", $G$14:$G$89, {"8W1","5W2"}, $G$14:$G$89, {"8W1";"5W2"}, $K$14:$K$89, "&lt;="&amp;$A108, $L$14:$L$89, "&gt;="&amp;$A109)), SUM(COUNTIFS($J$14:$J$89, D$106, $I$14:$I$89, "&gt; 0", $F$14:$F$89, "&lt;&gt;C", $G$14:$G$89, {"8W2","5W2"}, $G$14:$G$89, {"8W2";"5W2"}, $K$14:$K$89, "&lt;="&amp;$A108, $L$14:$L$89, "&gt;="&amp;$A109)), SUM(COUNTIFS($J$14:$J$89, D$106, $I$14:$I$89, "&gt; 0", $F$14:$F$89, "&lt;&gt;C", $G$14:$G$89, {"8W2","5W3"}, $G$14:$G$89, {"8W2";"5W3"}, $K$14:$K$89, "&lt;="&amp;$A108, $L$14:$L$89, "&gt;="&amp;$A109))))</f>
        <v>1</v>
      </c>
      <c r="E108" s="54">
        <f xml:space="preserve"> IF(COUNTIFS($J$14:$J$89, E$106, $I$14:$I$89, "&gt; 0", $F$14:$F$89, "&lt;&gt;C", $K$14:$K$89, "&lt;="&amp;$A108, $L$14:$L$89, "&gt;="&amp;$A109) &lt; 2, COUNTIFS($J$14:$J$89, E$106, $I$14:$I$89, "&gt; 0", $F$14:$F$89, "&lt;&gt;C", $K$14:$K$89, "&lt;="&amp;$A108, $L$14:$L$89, "&gt;="&amp;$A109), MAX(SUM(COUNTIFS($J$14:$J$89, E$106, $I$14:$I$89, "&gt; 0", $F$14:$F$89, "&lt;&gt;C", $G$14:$G$89, {"1"}, $G$14:$G$89, {"1"}, $K$14:$K$89, "&lt;="&amp;$A108, $L$14:$L$89, "&gt;="&amp;$A109)), SUM(COUNTIFS($J$14:$J$89, E$106, $I$14:$I$89, "&gt; 0", $F$14:$F$89, "&lt;&gt;C", $G$14:$G$89, {"1","5W1"}, $G$14:$G$89, {"1";"5W1"}, $K$14:$K$89, "&lt;="&amp;$A108, $L$14:$L$89, "&gt;="&amp;$A109)), SUM(COUNTIFS($J$14:$J$89, E$106, $I$14:$I$89, "&gt; 0", $F$14:$F$89, "&lt;&gt;C", $G$14:$G$89, {"1","5W2"}, $G$14:$G$89, {"1";"5W2"}, $K$14:$K$89, "&lt;="&amp;$A108, $L$14:$L$89, "&gt;="&amp;$A109)), SUM(COUNTIFS($J$14:$J$89, E$106, $I$14:$I$89, "&gt; 0", $F$14:$F$89, "&lt;&gt;C", $G$14:$G$89, {"1","5W3"}, $G$14:$G$89, {"1";"5W3"}, $K$14:$K$89, "&lt;="&amp;$A108, $L$14:$L$89, "&gt;="&amp;$A109)), SUM(COUNTIFS($J$14:$J$89, E$106, $I$14:$I$89, "&gt; 0", $F$14:$F$89, "&lt;&gt;C", $G$14:$G$89, {"1","8W1"}, $G$14:$G$89, {"1";"8W1"}, $K$14:$K$89, "&lt;="&amp;$A108, $L$14:$L$89, "&gt;="&amp;$A109)), SUM(COUNTIFS($J$14:$J$89, E$106, $I$14:$I$89, "&gt; 0", $F$14:$F$89, "&lt;&gt;C", $G$14:$G$89, {"1","8W2"}, $G$14:$G$89, {"1";"8W2"}, $K$14:$K$89, "&lt;="&amp;$A108, $L$14:$L$89, "&gt;="&amp;$A109)), SUM(COUNTIFS($J$14:$J$89, E$106, $I$14:$I$89, "&gt; 0", $F$14:$F$89, "&lt;&gt;C", $G$14:$G$89, {"8W1","5W1"}, $G$14:$G$89, {"8W1";"5W1"}, $K$14:$K$89, "&lt;="&amp;$A108, $L$14:$L$89, "&gt;="&amp;$A109)), SUM(COUNTIFS($J$14:$J$89, E$106, $I$14:$I$89, "&gt; 0", $F$14:$F$89, "&lt;&gt;C", $G$14:$G$89, {"8W1","5W2"}, $G$14:$G$89, {"8W1";"5W2"}, $K$14:$K$89, "&lt;="&amp;$A108, $L$14:$L$89, "&gt;="&amp;$A109)), SUM(COUNTIFS($J$14:$J$89, E$106, $I$14:$I$89, "&gt; 0", $F$14:$F$89, "&lt;&gt;C", $G$14:$G$89, {"8W2","5W2"}, $G$14:$G$89, {"8W2";"5W2"}, $K$14:$K$89, "&lt;="&amp;$A108, $L$14:$L$89, "&gt;="&amp;$A109)), SUM(COUNTIFS($J$14:$J$89, E$106, $I$14:$I$89, "&gt; 0", $F$14:$F$89, "&lt;&gt;C", $G$14:$G$89, {"8W2","5W3"}, $G$14:$G$89, {"8W2";"5W3"}, $K$14:$K$89, "&lt;="&amp;$A108, $L$14:$L$89, "&gt;="&amp;$A109))))</f>
        <v>1</v>
      </c>
      <c r="F108" s="54">
        <f xml:space="preserve"> IF(COUNTIFS($J$14:$J$89, F$106, $I$14:$I$89, "&gt; 0", $F$14:$F$89, "&lt;&gt;C", $K$14:$K$89, "&lt;="&amp;$A108, $L$14:$L$89, "&gt;="&amp;$A109) &lt; 2, COUNTIFS($J$14:$J$89, F$106, $I$14:$I$89, "&gt; 0", $F$14:$F$89, "&lt;&gt;C", $K$14:$K$89, "&lt;="&amp;$A108, $L$14:$L$89, "&gt;="&amp;$A109), MAX(SUM(COUNTIFS($J$14:$J$89, F$106, $I$14:$I$89, "&gt; 0", $F$14:$F$89, "&lt;&gt;C", $G$14:$G$89, {"1"}, $G$14:$G$89, {"1"}, $K$14:$K$89, "&lt;="&amp;$A108, $L$14:$L$89, "&gt;="&amp;$A109)), SUM(COUNTIFS($J$14:$J$89, F$106, $I$14:$I$89, "&gt; 0", $F$14:$F$89, "&lt;&gt;C", $G$14:$G$89, {"1","5W1"}, $G$14:$G$89, {"1";"5W1"}, $K$14:$K$89, "&lt;="&amp;$A108, $L$14:$L$89, "&gt;="&amp;$A109)), SUM(COUNTIFS($J$14:$J$89, F$106, $I$14:$I$89, "&gt; 0", $F$14:$F$89, "&lt;&gt;C", $G$14:$G$89, {"1","5W2"}, $G$14:$G$89, {"1";"5W2"}, $K$14:$K$89, "&lt;="&amp;$A108, $L$14:$L$89, "&gt;="&amp;$A109)), SUM(COUNTIFS($J$14:$J$89, F$106, $I$14:$I$89, "&gt; 0", $F$14:$F$89, "&lt;&gt;C", $G$14:$G$89, {"1","5W3"}, $G$14:$G$89, {"1";"5W3"}, $K$14:$K$89, "&lt;="&amp;$A108, $L$14:$L$89, "&gt;="&amp;$A109)), SUM(COUNTIFS($J$14:$J$89, F$106, $I$14:$I$89, "&gt; 0", $F$14:$F$89, "&lt;&gt;C", $G$14:$G$89, {"1","8W1"}, $G$14:$G$89, {"1";"8W1"}, $K$14:$K$89, "&lt;="&amp;$A108, $L$14:$L$89, "&gt;="&amp;$A109)), SUM(COUNTIFS($J$14:$J$89, F$106, $I$14:$I$89, "&gt; 0", $F$14:$F$89, "&lt;&gt;C", $G$14:$G$89, {"1","8W2"}, $G$14:$G$89, {"1";"8W2"}, $K$14:$K$89, "&lt;="&amp;$A108, $L$14:$L$89, "&gt;="&amp;$A109)), SUM(COUNTIFS($J$14:$J$89, F$106, $I$14:$I$89, "&gt; 0", $F$14:$F$89, "&lt;&gt;C", $G$14:$G$89, {"8W1","5W1"}, $G$14:$G$89, {"8W1";"5W1"}, $K$14:$K$89, "&lt;="&amp;$A108, $L$14:$L$89, "&gt;="&amp;$A109)), SUM(COUNTIFS($J$14:$J$89, F$106, $I$14:$I$89, "&gt; 0", $F$14:$F$89, "&lt;&gt;C", $G$14:$G$89, {"8W1","5W2"}, $G$14:$G$89, {"8W1";"5W2"}, $K$14:$K$89, "&lt;="&amp;$A108, $L$14:$L$89, "&gt;="&amp;$A109)), SUM(COUNTIFS($J$14:$J$89, F$106, $I$14:$I$89, "&gt; 0", $F$14:$F$89, "&lt;&gt;C", $G$14:$G$89, {"8W2","5W2"}, $G$14:$G$89, {"8W2";"5W2"}, $K$14:$K$89, "&lt;="&amp;$A108, $L$14:$L$89, "&gt;="&amp;$A109)), SUM(COUNTIFS($J$14:$J$89, F$106, $I$14:$I$89, "&gt; 0", $F$14:$F$89, "&lt;&gt;C", $G$14:$G$89, {"8W2","5W3"}, $G$14:$G$89, {"8W2";"5W3"}, $K$14:$K$89, "&lt;="&amp;$A108, $L$14:$L$89, "&gt;="&amp;$A109))))</f>
        <v>1</v>
      </c>
      <c r="G108" s="54">
        <f xml:space="preserve"> IF(COUNTIFS($J$14:$J$89, G$106, $I$14:$I$89, "&gt; 0", $F$14:$F$89, "&lt;&gt;C", $K$14:$K$89, "&lt;="&amp;$A108, $L$14:$L$89, "&gt;="&amp;$A109) &lt; 2, COUNTIFS($J$14:$J$89, G$106, $I$14:$I$89, "&gt; 0", $F$14:$F$89, "&lt;&gt;C", $K$14:$K$89, "&lt;="&amp;$A108, $L$14:$L$89, "&gt;="&amp;$A109), MAX(SUM(COUNTIFS($J$14:$J$89, G$106, $I$14:$I$89, "&gt; 0", $F$14:$F$89, "&lt;&gt;C", $G$14:$G$89, {"1"}, $G$14:$G$89, {"1"}, $K$14:$K$89, "&lt;="&amp;$A108, $L$14:$L$89, "&gt;="&amp;$A109)), SUM(COUNTIFS($J$14:$J$89, G$106, $I$14:$I$89, "&gt; 0", $F$14:$F$89, "&lt;&gt;C", $G$14:$G$89, {"1","5W1"}, $G$14:$G$89, {"1";"5W1"}, $K$14:$K$89, "&lt;="&amp;$A108, $L$14:$L$89, "&gt;="&amp;$A109)), SUM(COUNTIFS($J$14:$J$89, G$106, $I$14:$I$89, "&gt; 0", $F$14:$F$89, "&lt;&gt;C", $G$14:$G$89, {"1","5W2"}, $G$14:$G$89, {"1";"5W2"}, $K$14:$K$89, "&lt;="&amp;$A108, $L$14:$L$89, "&gt;="&amp;$A109)), SUM(COUNTIFS($J$14:$J$89, G$106, $I$14:$I$89, "&gt; 0", $F$14:$F$89, "&lt;&gt;C", $G$14:$G$89, {"1","5W3"}, $G$14:$G$89, {"1";"5W3"}, $K$14:$K$89, "&lt;="&amp;$A108, $L$14:$L$89, "&gt;="&amp;$A109)), SUM(COUNTIFS($J$14:$J$89, G$106, $I$14:$I$89, "&gt; 0", $F$14:$F$89, "&lt;&gt;C", $G$14:$G$89, {"1","8W1"}, $G$14:$G$89, {"1";"8W1"}, $K$14:$K$89, "&lt;="&amp;$A108, $L$14:$L$89, "&gt;="&amp;$A109)), SUM(COUNTIFS($J$14:$J$89, G$106, $I$14:$I$89, "&gt; 0", $F$14:$F$89, "&lt;&gt;C", $G$14:$G$89, {"1","8W2"}, $G$14:$G$89, {"1";"8W2"}, $K$14:$K$89, "&lt;="&amp;$A108, $L$14:$L$89, "&gt;="&amp;$A109)), SUM(COUNTIFS($J$14:$J$89, G$106, $I$14:$I$89, "&gt; 0", $F$14:$F$89, "&lt;&gt;C", $G$14:$G$89, {"8W1","5W1"}, $G$14:$G$89, {"8W1";"5W1"}, $K$14:$K$89, "&lt;="&amp;$A108, $L$14:$L$89, "&gt;="&amp;$A109)), SUM(COUNTIFS($J$14:$J$89, G$106, $I$14:$I$89, "&gt; 0", $F$14:$F$89, "&lt;&gt;C", $G$14:$G$89, {"8W1","5W2"}, $G$14:$G$89, {"8W1";"5W2"}, $K$14:$K$89, "&lt;="&amp;$A108, $L$14:$L$89, "&gt;="&amp;$A109)), SUM(COUNTIFS($J$14:$J$89, G$106, $I$14:$I$89, "&gt; 0", $F$14:$F$89, "&lt;&gt;C", $G$14:$G$89, {"8W2","5W2"}, $G$14:$G$89, {"8W2";"5W2"}, $K$14:$K$89, "&lt;="&amp;$A108, $L$14:$L$89, "&gt;="&amp;$A109)), SUM(COUNTIFS($J$14:$J$89, G$106, $I$14:$I$89, "&gt; 0", $F$14:$F$89, "&lt;&gt;C", $G$14:$G$89, {"8W2","5W3"}, $G$14:$G$89, {"8W2";"5W3"}, $K$14:$K$89, "&lt;="&amp;$A108, $L$14:$L$89, "&gt;="&amp;$A109))))</f>
        <v>1</v>
      </c>
      <c r="H108" s="54">
        <f xml:space="preserve"> IF(COUNTIFS($J$14:$J$89, H$106, $I$14:$I$89, "&gt; 0", $F$14:$F$89, "&lt;&gt;C", $K$14:$K$89, "&lt;="&amp;$A108, $L$14:$L$89, "&gt;="&amp;$A109) &lt; 2, COUNTIFS($J$14:$J$89, H$106, $I$14:$I$89, "&gt; 0", $F$14:$F$89, "&lt;&gt;C", $K$14:$K$89, "&lt;="&amp;$A108, $L$14:$L$89, "&gt;="&amp;$A109), MAX(SUM(COUNTIFS($J$14:$J$89, H$106, $I$14:$I$89, "&gt; 0", $F$14:$F$89, "&lt;&gt;C", $G$14:$G$89, {"1"}, $G$14:$G$89, {"1"}, $K$14:$K$89, "&lt;="&amp;$A108, $L$14:$L$89, "&gt;="&amp;$A109)), SUM(COUNTIFS($J$14:$J$89, H$106, $I$14:$I$89, "&gt; 0", $F$14:$F$89, "&lt;&gt;C", $G$14:$G$89, {"1","5W1"}, $G$14:$G$89, {"1";"5W1"}, $K$14:$K$89, "&lt;="&amp;$A108, $L$14:$L$89, "&gt;="&amp;$A109)), SUM(COUNTIFS($J$14:$J$89, H$106, $I$14:$I$89, "&gt; 0", $F$14:$F$89, "&lt;&gt;C", $G$14:$G$89, {"1","5W2"}, $G$14:$G$89, {"1";"5W2"}, $K$14:$K$89, "&lt;="&amp;$A108, $L$14:$L$89, "&gt;="&amp;$A109)), SUM(COUNTIFS($J$14:$J$89, H$106, $I$14:$I$89, "&gt; 0", $F$14:$F$89, "&lt;&gt;C", $G$14:$G$89, {"1","5W3"}, $G$14:$G$89, {"1";"5W3"}, $K$14:$K$89, "&lt;="&amp;$A108, $L$14:$L$89, "&gt;="&amp;$A109)), SUM(COUNTIFS($J$14:$J$89, H$106, $I$14:$I$89, "&gt; 0", $F$14:$F$89, "&lt;&gt;C", $G$14:$G$89, {"1","8W1"}, $G$14:$G$89, {"1";"8W1"}, $K$14:$K$89, "&lt;="&amp;$A108, $L$14:$L$89, "&gt;="&amp;$A109)), SUM(COUNTIFS($J$14:$J$89, H$106, $I$14:$I$89, "&gt; 0", $F$14:$F$89, "&lt;&gt;C", $G$14:$G$89, {"1","8W2"}, $G$14:$G$89, {"1";"8W2"}, $K$14:$K$89, "&lt;="&amp;$A108, $L$14:$L$89, "&gt;="&amp;$A109)), SUM(COUNTIFS($J$14:$J$89, H$106, $I$14:$I$89, "&gt; 0", $F$14:$F$89, "&lt;&gt;C", $G$14:$G$89, {"8W1","5W1"}, $G$14:$G$89, {"8W1";"5W1"}, $K$14:$K$89, "&lt;="&amp;$A108, $L$14:$L$89, "&gt;="&amp;$A109)), SUM(COUNTIFS($J$14:$J$89, H$106, $I$14:$I$89, "&gt; 0", $F$14:$F$89, "&lt;&gt;C", $G$14:$G$89, {"8W1","5W2"}, $G$14:$G$89, {"8W1";"5W2"}, $K$14:$K$89, "&lt;="&amp;$A108, $L$14:$L$89, "&gt;="&amp;$A109)), SUM(COUNTIFS($J$14:$J$89, H$106, $I$14:$I$89, "&gt; 0", $F$14:$F$89, "&lt;&gt;C", $G$14:$G$89, {"8W2","5W2"}, $G$14:$G$89, {"8W2";"5W2"}, $K$14:$K$89, "&lt;="&amp;$A108, $L$14:$L$89, "&gt;="&amp;$A109)), SUM(COUNTIFS($J$14:$J$89, H$106, $I$14:$I$89, "&gt; 0", $F$14:$F$89, "&lt;&gt;C", $G$14:$G$89, {"8W2","5W3"}, $G$14:$G$89, {"8W2";"5W3"}, $K$14:$K$89, "&lt;="&amp;$A108, $L$14:$L$89, "&gt;="&amp;$A109))))</f>
        <v>0</v>
      </c>
      <c r="K108" s="252"/>
      <c r="L108" s="253"/>
      <c r="M108" s="253"/>
      <c r="N108" s="253"/>
      <c r="O108" s="253"/>
      <c r="P108" s="254"/>
    </row>
    <row r="109" spans="1:36" ht="14.45" customHeight="1" x14ac:dyDescent="0.25">
      <c r="A109" s="152">
        <f t="shared" ref="A109:A165" si="5" xml:space="preserve"> A108 + TIME(0, $C$103,0)</f>
        <v>0.33333333333333337</v>
      </c>
      <c r="B109" s="202" t="str">
        <f t="shared" si="4"/>
        <v>8:00 AM-8:15 AM</v>
      </c>
      <c r="C109" s="54">
        <f xml:space="preserve"> IF(COUNTIFS($J$14:$J$89, C$106, $I$14:$I$89, "&gt; 0", $F$14:$F$89, "&lt;&gt;C", $K$14:$K$89, "&lt;="&amp;$A109, $L$14:$L$89, "&gt;="&amp;$A110) &lt; 2, COUNTIFS($J$14:$J$89, C$106, $I$14:$I$89, "&gt; 0", $F$14:$F$89, "&lt;&gt;C", $K$14:$K$89, "&lt;="&amp;$A109, $L$14:$L$89, "&gt;="&amp;$A110), MAX(SUM(COUNTIFS($J$14:$J$89, C$106, $I$14:$I$89, "&gt; 0", $F$14:$F$89, "&lt;&gt;C", $G$14:$G$89, {"1"}, $G$14:$G$89, {"1"}, $K$14:$K$89, "&lt;="&amp;$A109, $L$14:$L$89, "&gt;="&amp;$A110)), SUM(COUNTIFS($J$14:$J$89, C$106, $I$14:$I$89, "&gt; 0", $F$14:$F$89, "&lt;&gt;C", $G$14:$G$89, {"1","5W1"}, $G$14:$G$89, {"1";"5W1"}, $K$14:$K$89, "&lt;="&amp;$A109, $L$14:$L$89, "&gt;="&amp;$A110)), SUM(COUNTIFS($J$14:$J$89, C$106, $I$14:$I$89, "&gt; 0", $F$14:$F$89, "&lt;&gt;C", $G$14:$G$89, {"1","5W2"}, $G$14:$G$89, {"1";"5W2"}, $K$14:$K$89, "&lt;="&amp;$A109, $L$14:$L$89, "&gt;="&amp;$A110)), SUM(COUNTIFS($J$14:$J$89, C$106, $I$14:$I$89, "&gt; 0", $F$14:$F$89, "&lt;&gt;C", $G$14:$G$89, {"1","5W3"}, $G$14:$G$89, {"1";"5W3"}, $K$14:$K$89, "&lt;="&amp;$A109, $L$14:$L$89, "&gt;="&amp;$A110)), SUM(COUNTIFS($J$14:$J$89, C$106, $I$14:$I$89, "&gt; 0", $F$14:$F$89, "&lt;&gt;C", $G$14:$G$89, {"1","8W1"}, $G$14:$G$89, {"1";"8W1"}, $K$14:$K$89, "&lt;="&amp;$A109, $L$14:$L$89, "&gt;="&amp;$A110)), SUM(COUNTIFS($J$14:$J$89, C$106, $I$14:$I$89, "&gt; 0", $F$14:$F$89, "&lt;&gt;C", $G$14:$G$89, {"1","8W2"}, $G$14:$G$89, {"1";"8W2"}, $K$14:$K$89, "&lt;="&amp;$A109, $L$14:$L$89, "&gt;="&amp;$A110)), SUM(COUNTIFS($J$14:$J$89, C$106, $I$14:$I$89, "&gt; 0", $F$14:$F$89, "&lt;&gt;C", $G$14:$G$89, {"8W1","5W1"}, $G$14:$G$89, {"8W1";"5W1"}, $K$14:$K$89, "&lt;="&amp;$A109, $L$14:$L$89, "&gt;="&amp;$A110)), SUM(COUNTIFS($J$14:$J$89, C$106, $I$14:$I$89, "&gt; 0", $F$14:$F$89, "&lt;&gt;C", $G$14:$G$89, {"8W1","5W2"}, $G$14:$G$89, {"8W1";"5W2"}, $K$14:$K$89, "&lt;="&amp;$A109, $L$14:$L$89, "&gt;="&amp;$A110)), SUM(COUNTIFS($J$14:$J$89, C$106, $I$14:$I$89, "&gt; 0", $F$14:$F$89, "&lt;&gt;C", $G$14:$G$89, {"8W2","5W2"}, $G$14:$G$89, {"8W2";"5W2"}, $K$14:$K$89, "&lt;="&amp;$A109, $L$14:$L$89, "&gt;="&amp;$A110)), SUM(COUNTIFS($J$14:$J$89, C$106, $I$14:$I$89, "&gt; 0", $F$14:$F$89, "&lt;&gt;C", $G$14:$G$89, {"8W2","5W3"}, $G$14:$G$89, {"8W2";"5W3"}, $K$14:$K$89, "&lt;="&amp;$A109, $L$14:$L$89, "&gt;="&amp;$A110))))</f>
        <v>1</v>
      </c>
      <c r="D109" s="54">
        <f xml:space="preserve"> IF(COUNTIFS($J$14:$J$89, D$106, $I$14:$I$89, "&gt; 0", $F$14:$F$89, "&lt;&gt;C", $K$14:$K$89, "&lt;="&amp;$A109, $L$14:$L$89, "&gt;="&amp;$A110) &lt; 2, COUNTIFS($J$14:$J$89, D$106, $I$14:$I$89, "&gt; 0", $F$14:$F$89, "&lt;&gt;C", $K$14:$K$89, "&lt;="&amp;$A109, $L$14:$L$89, "&gt;="&amp;$A110), MAX(SUM(COUNTIFS($J$14:$J$89, D$106, $I$14:$I$89, "&gt; 0", $F$14:$F$89, "&lt;&gt;C", $G$14:$G$89, {"1"}, $G$14:$G$89, {"1"}, $K$14:$K$89, "&lt;="&amp;$A109, $L$14:$L$89, "&gt;="&amp;$A110)), SUM(COUNTIFS($J$14:$J$89, D$106, $I$14:$I$89, "&gt; 0", $F$14:$F$89, "&lt;&gt;C", $G$14:$G$89, {"1","5W1"}, $G$14:$G$89, {"1";"5W1"}, $K$14:$K$89, "&lt;="&amp;$A109, $L$14:$L$89, "&gt;="&amp;$A110)), SUM(COUNTIFS($J$14:$J$89, D$106, $I$14:$I$89, "&gt; 0", $F$14:$F$89, "&lt;&gt;C", $G$14:$G$89, {"1","5W2"}, $G$14:$G$89, {"1";"5W2"}, $K$14:$K$89, "&lt;="&amp;$A109, $L$14:$L$89, "&gt;="&amp;$A110)), SUM(COUNTIFS($J$14:$J$89, D$106, $I$14:$I$89, "&gt; 0", $F$14:$F$89, "&lt;&gt;C", $G$14:$G$89, {"1","5W3"}, $G$14:$G$89, {"1";"5W3"}, $K$14:$K$89, "&lt;="&amp;$A109, $L$14:$L$89, "&gt;="&amp;$A110)), SUM(COUNTIFS($J$14:$J$89, D$106, $I$14:$I$89, "&gt; 0", $F$14:$F$89, "&lt;&gt;C", $G$14:$G$89, {"1","8W1"}, $G$14:$G$89, {"1";"8W1"}, $K$14:$K$89, "&lt;="&amp;$A109, $L$14:$L$89, "&gt;="&amp;$A110)), SUM(COUNTIFS($J$14:$J$89, D$106, $I$14:$I$89, "&gt; 0", $F$14:$F$89, "&lt;&gt;C", $G$14:$G$89, {"1","8W2"}, $G$14:$G$89, {"1";"8W2"}, $K$14:$K$89, "&lt;="&amp;$A109, $L$14:$L$89, "&gt;="&amp;$A110)), SUM(COUNTIFS($J$14:$J$89, D$106, $I$14:$I$89, "&gt; 0", $F$14:$F$89, "&lt;&gt;C", $G$14:$G$89, {"8W1","5W1"}, $G$14:$G$89, {"8W1";"5W1"}, $K$14:$K$89, "&lt;="&amp;$A109, $L$14:$L$89, "&gt;="&amp;$A110)), SUM(COUNTIFS($J$14:$J$89, D$106, $I$14:$I$89, "&gt; 0", $F$14:$F$89, "&lt;&gt;C", $G$14:$G$89, {"8W1","5W2"}, $G$14:$G$89, {"8W1";"5W2"}, $K$14:$K$89, "&lt;="&amp;$A109, $L$14:$L$89, "&gt;="&amp;$A110)), SUM(COUNTIFS($J$14:$J$89, D$106, $I$14:$I$89, "&gt; 0", $F$14:$F$89, "&lt;&gt;C", $G$14:$G$89, {"8W2","5W2"}, $G$14:$G$89, {"8W2";"5W2"}, $K$14:$K$89, "&lt;="&amp;$A109, $L$14:$L$89, "&gt;="&amp;$A110)), SUM(COUNTIFS($J$14:$J$89, D$106, $I$14:$I$89, "&gt; 0", $F$14:$F$89, "&lt;&gt;C", $G$14:$G$89, {"8W2","5W3"}, $G$14:$G$89, {"8W2";"5W3"}, $K$14:$K$89, "&lt;="&amp;$A109, $L$14:$L$89, "&gt;="&amp;$A110))))</f>
        <v>1</v>
      </c>
      <c r="E109" s="54">
        <f xml:space="preserve"> IF(COUNTIFS($J$14:$J$89, E$106, $I$14:$I$89, "&gt; 0", $F$14:$F$89, "&lt;&gt;C", $K$14:$K$89, "&lt;="&amp;$A109, $L$14:$L$89, "&gt;="&amp;$A110) &lt; 2, COUNTIFS($J$14:$J$89, E$106, $I$14:$I$89, "&gt; 0", $F$14:$F$89, "&lt;&gt;C", $K$14:$K$89, "&lt;="&amp;$A109, $L$14:$L$89, "&gt;="&amp;$A110), MAX(SUM(COUNTIFS($J$14:$J$89, E$106, $I$14:$I$89, "&gt; 0", $F$14:$F$89, "&lt;&gt;C", $G$14:$G$89, {"1"}, $G$14:$G$89, {"1"}, $K$14:$K$89, "&lt;="&amp;$A109, $L$14:$L$89, "&gt;="&amp;$A110)), SUM(COUNTIFS($J$14:$J$89, E$106, $I$14:$I$89, "&gt; 0", $F$14:$F$89, "&lt;&gt;C", $G$14:$G$89, {"1","5W1"}, $G$14:$G$89, {"1";"5W1"}, $K$14:$K$89, "&lt;="&amp;$A109, $L$14:$L$89, "&gt;="&amp;$A110)), SUM(COUNTIFS($J$14:$J$89, E$106, $I$14:$I$89, "&gt; 0", $F$14:$F$89, "&lt;&gt;C", $G$14:$G$89, {"1","5W2"}, $G$14:$G$89, {"1";"5W2"}, $K$14:$K$89, "&lt;="&amp;$A109, $L$14:$L$89, "&gt;="&amp;$A110)), SUM(COUNTIFS($J$14:$J$89, E$106, $I$14:$I$89, "&gt; 0", $F$14:$F$89, "&lt;&gt;C", $G$14:$G$89, {"1","5W3"}, $G$14:$G$89, {"1";"5W3"}, $K$14:$K$89, "&lt;="&amp;$A109, $L$14:$L$89, "&gt;="&amp;$A110)), SUM(COUNTIFS($J$14:$J$89, E$106, $I$14:$I$89, "&gt; 0", $F$14:$F$89, "&lt;&gt;C", $G$14:$G$89, {"1","8W1"}, $G$14:$G$89, {"1";"8W1"}, $K$14:$K$89, "&lt;="&amp;$A109, $L$14:$L$89, "&gt;="&amp;$A110)), SUM(COUNTIFS($J$14:$J$89, E$106, $I$14:$I$89, "&gt; 0", $F$14:$F$89, "&lt;&gt;C", $G$14:$G$89, {"1","8W2"}, $G$14:$G$89, {"1";"8W2"}, $K$14:$K$89, "&lt;="&amp;$A109, $L$14:$L$89, "&gt;="&amp;$A110)), SUM(COUNTIFS($J$14:$J$89, E$106, $I$14:$I$89, "&gt; 0", $F$14:$F$89, "&lt;&gt;C", $G$14:$G$89, {"8W1","5W1"}, $G$14:$G$89, {"8W1";"5W1"}, $K$14:$K$89, "&lt;="&amp;$A109, $L$14:$L$89, "&gt;="&amp;$A110)), SUM(COUNTIFS($J$14:$J$89, E$106, $I$14:$I$89, "&gt; 0", $F$14:$F$89, "&lt;&gt;C", $G$14:$G$89, {"8W1","5W2"}, $G$14:$G$89, {"8W1";"5W2"}, $K$14:$K$89, "&lt;="&amp;$A109, $L$14:$L$89, "&gt;="&amp;$A110)), SUM(COUNTIFS($J$14:$J$89, E$106, $I$14:$I$89, "&gt; 0", $F$14:$F$89, "&lt;&gt;C", $G$14:$G$89, {"8W2","5W2"}, $G$14:$G$89, {"8W2";"5W2"}, $K$14:$K$89, "&lt;="&amp;$A109, $L$14:$L$89, "&gt;="&amp;$A110)), SUM(COUNTIFS($J$14:$J$89, E$106, $I$14:$I$89, "&gt; 0", $F$14:$F$89, "&lt;&gt;C", $G$14:$G$89, {"8W2","5W3"}, $G$14:$G$89, {"8W2";"5W3"}, $K$14:$K$89, "&lt;="&amp;$A109, $L$14:$L$89, "&gt;="&amp;$A110))))</f>
        <v>1</v>
      </c>
      <c r="F109" s="54">
        <f xml:space="preserve"> IF(COUNTIFS($J$14:$J$89, F$106, $I$14:$I$89, "&gt; 0", $F$14:$F$89, "&lt;&gt;C", $K$14:$K$89, "&lt;="&amp;$A109, $L$14:$L$89, "&gt;="&amp;$A110) &lt; 2, COUNTIFS($J$14:$J$89, F$106, $I$14:$I$89, "&gt; 0", $F$14:$F$89, "&lt;&gt;C", $K$14:$K$89, "&lt;="&amp;$A109, $L$14:$L$89, "&gt;="&amp;$A110), MAX(SUM(COUNTIFS($J$14:$J$89, F$106, $I$14:$I$89, "&gt; 0", $F$14:$F$89, "&lt;&gt;C", $G$14:$G$89, {"1"}, $G$14:$G$89, {"1"}, $K$14:$K$89, "&lt;="&amp;$A109, $L$14:$L$89, "&gt;="&amp;$A110)), SUM(COUNTIFS($J$14:$J$89, F$106, $I$14:$I$89, "&gt; 0", $F$14:$F$89, "&lt;&gt;C", $G$14:$G$89, {"1","5W1"}, $G$14:$G$89, {"1";"5W1"}, $K$14:$K$89, "&lt;="&amp;$A109, $L$14:$L$89, "&gt;="&amp;$A110)), SUM(COUNTIFS($J$14:$J$89, F$106, $I$14:$I$89, "&gt; 0", $F$14:$F$89, "&lt;&gt;C", $G$14:$G$89, {"1","5W2"}, $G$14:$G$89, {"1";"5W2"}, $K$14:$K$89, "&lt;="&amp;$A109, $L$14:$L$89, "&gt;="&amp;$A110)), SUM(COUNTIFS($J$14:$J$89, F$106, $I$14:$I$89, "&gt; 0", $F$14:$F$89, "&lt;&gt;C", $G$14:$G$89, {"1","5W3"}, $G$14:$G$89, {"1";"5W3"}, $K$14:$K$89, "&lt;="&amp;$A109, $L$14:$L$89, "&gt;="&amp;$A110)), SUM(COUNTIFS($J$14:$J$89, F$106, $I$14:$I$89, "&gt; 0", $F$14:$F$89, "&lt;&gt;C", $G$14:$G$89, {"1","8W1"}, $G$14:$G$89, {"1";"8W1"}, $K$14:$K$89, "&lt;="&amp;$A109, $L$14:$L$89, "&gt;="&amp;$A110)), SUM(COUNTIFS($J$14:$J$89, F$106, $I$14:$I$89, "&gt; 0", $F$14:$F$89, "&lt;&gt;C", $G$14:$G$89, {"1","8W2"}, $G$14:$G$89, {"1";"8W2"}, $K$14:$K$89, "&lt;="&amp;$A109, $L$14:$L$89, "&gt;="&amp;$A110)), SUM(COUNTIFS($J$14:$J$89, F$106, $I$14:$I$89, "&gt; 0", $F$14:$F$89, "&lt;&gt;C", $G$14:$G$89, {"8W1","5W1"}, $G$14:$G$89, {"8W1";"5W1"}, $K$14:$K$89, "&lt;="&amp;$A109, $L$14:$L$89, "&gt;="&amp;$A110)), SUM(COUNTIFS($J$14:$J$89, F$106, $I$14:$I$89, "&gt; 0", $F$14:$F$89, "&lt;&gt;C", $G$14:$G$89, {"8W1","5W2"}, $G$14:$G$89, {"8W1";"5W2"}, $K$14:$K$89, "&lt;="&amp;$A109, $L$14:$L$89, "&gt;="&amp;$A110)), SUM(COUNTIFS($J$14:$J$89, F$106, $I$14:$I$89, "&gt; 0", $F$14:$F$89, "&lt;&gt;C", $G$14:$G$89, {"8W2","5W2"}, $G$14:$G$89, {"8W2";"5W2"}, $K$14:$K$89, "&lt;="&amp;$A109, $L$14:$L$89, "&gt;="&amp;$A110)), SUM(COUNTIFS($J$14:$J$89, F$106, $I$14:$I$89, "&gt; 0", $F$14:$F$89, "&lt;&gt;C", $G$14:$G$89, {"8W2","5W3"}, $G$14:$G$89, {"8W2";"5W3"}, $K$14:$K$89, "&lt;="&amp;$A109, $L$14:$L$89, "&gt;="&amp;$A110))))</f>
        <v>1</v>
      </c>
      <c r="G109" s="54">
        <f xml:space="preserve"> IF(COUNTIFS($J$14:$J$89, G$106, $I$14:$I$89, "&gt; 0", $F$14:$F$89, "&lt;&gt;C", $K$14:$K$89, "&lt;="&amp;$A109, $L$14:$L$89, "&gt;="&amp;$A110) &lt; 2, COUNTIFS($J$14:$J$89, G$106, $I$14:$I$89, "&gt; 0", $F$14:$F$89, "&lt;&gt;C", $K$14:$K$89, "&lt;="&amp;$A109, $L$14:$L$89, "&gt;="&amp;$A110), MAX(SUM(COUNTIFS($J$14:$J$89, G$106, $I$14:$I$89, "&gt; 0", $F$14:$F$89, "&lt;&gt;C", $G$14:$G$89, {"1"}, $G$14:$G$89, {"1"}, $K$14:$K$89, "&lt;="&amp;$A109, $L$14:$L$89, "&gt;="&amp;$A110)), SUM(COUNTIFS($J$14:$J$89, G$106, $I$14:$I$89, "&gt; 0", $F$14:$F$89, "&lt;&gt;C", $G$14:$G$89, {"1","5W1"}, $G$14:$G$89, {"1";"5W1"}, $K$14:$K$89, "&lt;="&amp;$A109, $L$14:$L$89, "&gt;="&amp;$A110)), SUM(COUNTIFS($J$14:$J$89, G$106, $I$14:$I$89, "&gt; 0", $F$14:$F$89, "&lt;&gt;C", $G$14:$G$89, {"1","5W2"}, $G$14:$G$89, {"1";"5W2"}, $K$14:$K$89, "&lt;="&amp;$A109, $L$14:$L$89, "&gt;="&amp;$A110)), SUM(COUNTIFS($J$14:$J$89, G$106, $I$14:$I$89, "&gt; 0", $F$14:$F$89, "&lt;&gt;C", $G$14:$G$89, {"1","5W3"}, $G$14:$G$89, {"1";"5W3"}, $K$14:$K$89, "&lt;="&amp;$A109, $L$14:$L$89, "&gt;="&amp;$A110)), SUM(COUNTIFS($J$14:$J$89, G$106, $I$14:$I$89, "&gt; 0", $F$14:$F$89, "&lt;&gt;C", $G$14:$G$89, {"1","8W1"}, $G$14:$G$89, {"1";"8W1"}, $K$14:$K$89, "&lt;="&amp;$A109, $L$14:$L$89, "&gt;="&amp;$A110)), SUM(COUNTIFS($J$14:$J$89, G$106, $I$14:$I$89, "&gt; 0", $F$14:$F$89, "&lt;&gt;C", $G$14:$G$89, {"1","8W2"}, $G$14:$G$89, {"1";"8W2"}, $K$14:$K$89, "&lt;="&amp;$A109, $L$14:$L$89, "&gt;="&amp;$A110)), SUM(COUNTIFS($J$14:$J$89, G$106, $I$14:$I$89, "&gt; 0", $F$14:$F$89, "&lt;&gt;C", $G$14:$G$89, {"8W1","5W1"}, $G$14:$G$89, {"8W1";"5W1"}, $K$14:$K$89, "&lt;="&amp;$A109, $L$14:$L$89, "&gt;="&amp;$A110)), SUM(COUNTIFS($J$14:$J$89, G$106, $I$14:$I$89, "&gt; 0", $F$14:$F$89, "&lt;&gt;C", $G$14:$G$89, {"8W1","5W2"}, $G$14:$G$89, {"8W1";"5W2"}, $K$14:$K$89, "&lt;="&amp;$A109, $L$14:$L$89, "&gt;="&amp;$A110)), SUM(COUNTIFS($J$14:$J$89, G$106, $I$14:$I$89, "&gt; 0", $F$14:$F$89, "&lt;&gt;C", $G$14:$G$89, {"8W2","5W2"}, $G$14:$G$89, {"8W2";"5W2"}, $K$14:$K$89, "&lt;="&amp;$A109, $L$14:$L$89, "&gt;="&amp;$A110)), SUM(COUNTIFS($J$14:$J$89, G$106, $I$14:$I$89, "&gt; 0", $F$14:$F$89, "&lt;&gt;C", $G$14:$G$89, {"8W2","5W3"}, $G$14:$G$89, {"8W2";"5W3"}, $K$14:$K$89, "&lt;="&amp;$A109, $L$14:$L$89, "&gt;="&amp;$A110))))</f>
        <v>1</v>
      </c>
      <c r="H109" s="54">
        <f xml:space="preserve"> IF(COUNTIFS($J$14:$J$89, H$106, $I$14:$I$89, "&gt; 0", $F$14:$F$89, "&lt;&gt;C", $K$14:$K$89, "&lt;="&amp;$A109, $L$14:$L$89, "&gt;="&amp;$A110) &lt; 2, COUNTIFS($J$14:$J$89, H$106, $I$14:$I$89, "&gt; 0", $F$14:$F$89, "&lt;&gt;C", $K$14:$K$89, "&lt;="&amp;$A109, $L$14:$L$89, "&gt;="&amp;$A110), MAX(SUM(COUNTIFS($J$14:$J$89, H$106, $I$14:$I$89, "&gt; 0", $F$14:$F$89, "&lt;&gt;C", $G$14:$G$89, {"1"}, $G$14:$G$89, {"1"}, $K$14:$K$89, "&lt;="&amp;$A109, $L$14:$L$89, "&gt;="&amp;$A110)), SUM(COUNTIFS($J$14:$J$89, H$106, $I$14:$I$89, "&gt; 0", $F$14:$F$89, "&lt;&gt;C", $G$14:$G$89, {"1","5W1"}, $G$14:$G$89, {"1";"5W1"}, $K$14:$K$89, "&lt;="&amp;$A109, $L$14:$L$89, "&gt;="&amp;$A110)), SUM(COUNTIFS($J$14:$J$89, H$106, $I$14:$I$89, "&gt; 0", $F$14:$F$89, "&lt;&gt;C", $G$14:$G$89, {"1","5W2"}, $G$14:$G$89, {"1";"5W2"}, $K$14:$K$89, "&lt;="&amp;$A109, $L$14:$L$89, "&gt;="&amp;$A110)), SUM(COUNTIFS($J$14:$J$89, H$106, $I$14:$I$89, "&gt; 0", $F$14:$F$89, "&lt;&gt;C", $G$14:$G$89, {"1","5W3"}, $G$14:$G$89, {"1";"5W3"}, $K$14:$K$89, "&lt;="&amp;$A109, $L$14:$L$89, "&gt;="&amp;$A110)), SUM(COUNTIFS($J$14:$J$89, H$106, $I$14:$I$89, "&gt; 0", $F$14:$F$89, "&lt;&gt;C", $G$14:$G$89, {"1","8W1"}, $G$14:$G$89, {"1";"8W1"}, $K$14:$K$89, "&lt;="&amp;$A109, $L$14:$L$89, "&gt;="&amp;$A110)), SUM(COUNTIFS($J$14:$J$89, H$106, $I$14:$I$89, "&gt; 0", $F$14:$F$89, "&lt;&gt;C", $G$14:$G$89, {"1","8W2"}, $G$14:$G$89, {"1";"8W2"}, $K$14:$K$89, "&lt;="&amp;$A109, $L$14:$L$89, "&gt;="&amp;$A110)), SUM(COUNTIFS($J$14:$J$89, H$106, $I$14:$I$89, "&gt; 0", $F$14:$F$89, "&lt;&gt;C", $G$14:$G$89, {"8W1","5W1"}, $G$14:$G$89, {"8W1";"5W1"}, $K$14:$K$89, "&lt;="&amp;$A109, $L$14:$L$89, "&gt;="&amp;$A110)), SUM(COUNTIFS($J$14:$J$89, H$106, $I$14:$I$89, "&gt; 0", $F$14:$F$89, "&lt;&gt;C", $G$14:$G$89, {"8W1","5W2"}, $G$14:$G$89, {"8W1";"5W2"}, $K$14:$K$89, "&lt;="&amp;$A109, $L$14:$L$89, "&gt;="&amp;$A110)), SUM(COUNTIFS($J$14:$J$89, H$106, $I$14:$I$89, "&gt; 0", $F$14:$F$89, "&lt;&gt;C", $G$14:$G$89, {"8W2","5W2"}, $G$14:$G$89, {"8W2";"5W2"}, $K$14:$K$89, "&lt;="&amp;$A109, $L$14:$L$89, "&gt;="&amp;$A110)), SUM(COUNTIFS($J$14:$J$89, H$106, $I$14:$I$89, "&gt; 0", $F$14:$F$89, "&lt;&gt;C", $G$14:$G$89, {"8W2","5W3"}, $G$14:$G$89, {"8W2";"5W3"}, $K$14:$K$89, "&lt;="&amp;$A109, $L$14:$L$89, "&gt;="&amp;$A110))))</f>
        <v>0</v>
      </c>
      <c r="K109" s="252"/>
      <c r="L109" s="253"/>
      <c r="M109" s="253"/>
      <c r="N109" s="253"/>
      <c r="O109" s="253"/>
      <c r="P109" s="254"/>
      <c r="S109" s="137"/>
    </row>
    <row r="110" spans="1:36" ht="14.45" customHeight="1" thickBot="1" x14ac:dyDescent="0.3">
      <c r="A110" s="152">
        <f t="shared" si="5"/>
        <v>0.34375000000000006</v>
      </c>
      <c r="B110" s="202" t="str">
        <f t="shared" si="4"/>
        <v>8:15 AM-8:30 AM</v>
      </c>
      <c r="C110" s="54">
        <f xml:space="preserve"> IF(COUNTIFS($J$14:$J$89, C$106, $I$14:$I$89, "&gt; 0", $F$14:$F$89, "&lt;&gt;C", $K$14:$K$89, "&lt;="&amp;$A110, $L$14:$L$89, "&gt;="&amp;$A111) &lt; 2, COUNTIFS($J$14:$J$89, C$106, $I$14:$I$89, "&gt; 0", $F$14:$F$89, "&lt;&gt;C", $K$14:$K$89, "&lt;="&amp;$A110, $L$14:$L$89, "&gt;="&amp;$A111), MAX(SUM(COUNTIFS($J$14:$J$89, C$106, $I$14:$I$89, "&gt; 0", $F$14:$F$89, "&lt;&gt;C", $G$14:$G$89, {"1"}, $G$14:$G$89, {"1"}, $K$14:$K$89, "&lt;="&amp;$A110, $L$14:$L$89, "&gt;="&amp;$A111)), SUM(COUNTIFS($J$14:$J$89, C$106, $I$14:$I$89, "&gt; 0", $F$14:$F$89, "&lt;&gt;C", $G$14:$G$89, {"1","5W1"}, $G$14:$G$89, {"1";"5W1"}, $K$14:$K$89, "&lt;="&amp;$A110, $L$14:$L$89, "&gt;="&amp;$A111)), SUM(COUNTIFS($J$14:$J$89, C$106, $I$14:$I$89, "&gt; 0", $F$14:$F$89, "&lt;&gt;C", $G$14:$G$89, {"1","5W2"}, $G$14:$G$89, {"1";"5W2"}, $K$14:$K$89, "&lt;="&amp;$A110, $L$14:$L$89, "&gt;="&amp;$A111)), SUM(COUNTIFS($J$14:$J$89, C$106, $I$14:$I$89, "&gt; 0", $F$14:$F$89, "&lt;&gt;C", $G$14:$G$89, {"1","5W3"}, $G$14:$G$89, {"1";"5W3"}, $K$14:$K$89, "&lt;="&amp;$A110, $L$14:$L$89, "&gt;="&amp;$A111)), SUM(COUNTIFS($J$14:$J$89, C$106, $I$14:$I$89, "&gt; 0", $F$14:$F$89, "&lt;&gt;C", $G$14:$G$89, {"1","8W1"}, $G$14:$G$89, {"1";"8W1"}, $K$14:$K$89, "&lt;="&amp;$A110, $L$14:$L$89, "&gt;="&amp;$A111)), SUM(COUNTIFS($J$14:$J$89, C$106, $I$14:$I$89, "&gt; 0", $F$14:$F$89, "&lt;&gt;C", $G$14:$G$89, {"1","8W2"}, $G$14:$G$89, {"1";"8W2"}, $K$14:$K$89, "&lt;="&amp;$A110, $L$14:$L$89, "&gt;="&amp;$A111)), SUM(COUNTIFS($J$14:$J$89, C$106, $I$14:$I$89, "&gt; 0", $F$14:$F$89, "&lt;&gt;C", $G$14:$G$89, {"8W1","5W1"}, $G$14:$G$89, {"8W1";"5W1"}, $K$14:$K$89, "&lt;="&amp;$A110, $L$14:$L$89, "&gt;="&amp;$A111)), SUM(COUNTIFS($J$14:$J$89, C$106, $I$14:$I$89, "&gt; 0", $F$14:$F$89, "&lt;&gt;C", $G$14:$G$89, {"8W1","5W2"}, $G$14:$G$89, {"8W1";"5W2"}, $K$14:$K$89, "&lt;="&amp;$A110, $L$14:$L$89, "&gt;="&amp;$A111)), SUM(COUNTIFS($J$14:$J$89, C$106, $I$14:$I$89, "&gt; 0", $F$14:$F$89, "&lt;&gt;C", $G$14:$G$89, {"8W2","5W2"}, $G$14:$G$89, {"8W2";"5W2"}, $K$14:$K$89, "&lt;="&amp;$A110, $L$14:$L$89, "&gt;="&amp;$A111)), SUM(COUNTIFS($J$14:$J$89, C$106, $I$14:$I$89, "&gt; 0", $F$14:$F$89, "&lt;&gt;C", $G$14:$G$89, {"8W2","5W3"}, $G$14:$G$89, {"8W2";"5W3"}, $K$14:$K$89, "&lt;="&amp;$A110, $L$14:$L$89, "&gt;="&amp;$A111))))</f>
        <v>0</v>
      </c>
      <c r="D110" s="54">
        <f xml:space="preserve"> IF(COUNTIFS($J$14:$J$89, D$106, $I$14:$I$89, "&gt; 0", $F$14:$F$89, "&lt;&gt;C", $K$14:$K$89, "&lt;="&amp;$A110, $L$14:$L$89, "&gt;="&amp;$A111) &lt; 2, COUNTIFS($J$14:$J$89, D$106, $I$14:$I$89, "&gt; 0", $F$14:$F$89, "&lt;&gt;C", $K$14:$K$89, "&lt;="&amp;$A110, $L$14:$L$89, "&gt;="&amp;$A111), MAX(SUM(COUNTIFS($J$14:$J$89, D$106, $I$14:$I$89, "&gt; 0", $F$14:$F$89, "&lt;&gt;C", $G$14:$G$89, {"1"}, $G$14:$G$89, {"1"}, $K$14:$K$89, "&lt;="&amp;$A110, $L$14:$L$89, "&gt;="&amp;$A111)), SUM(COUNTIFS($J$14:$J$89, D$106, $I$14:$I$89, "&gt; 0", $F$14:$F$89, "&lt;&gt;C", $G$14:$G$89, {"1","5W1"}, $G$14:$G$89, {"1";"5W1"}, $K$14:$K$89, "&lt;="&amp;$A110, $L$14:$L$89, "&gt;="&amp;$A111)), SUM(COUNTIFS($J$14:$J$89, D$106, $I$14:$I$89, "&gt; 0", $F$14:$F$89, "&lt;&gt;C", $G$14:$G$89, {"1","5W2"}, $G$14:$G$89, {"1";"5W2"}, $K$14:$K$89, "&lt;="&amp;$A110, $L$14:$L$89, "&gt;="&amp;$A111)), SUM(COUNTIFS($J$14:$J$89, D$106, $I$14:$I$89, "&gt; 0", $F$14:$F$89, "&lt;&gt;C", $G$14:$G$89, {"1","5W3"}, $G$14:$G$89, {"1";"5W3"}, $K$14:$K$89, "&lt;="&amp;$A110, $L$14:$L$89, "&gt;="&amp;$A111)), SUM(COUNTIFS($J$14:$J$89, D$106, $I$14:$I$89, "&gt; 0", $F$14:$F$89, "&lt;&gt;C", $G$14:$G$89, {"1","8W1"}, $G$14:$G$89, {"1";"8W1"}, $K$14:$K$89, "&lt;="&amp;$A110, $L$14:$L$89, "&gt;="&amp;$A111)), SUM(COUNTIFS($J$14:$J$89, D$106, $I$14:$I$89, "&gt; 0", $F$14:$F$89, "&lt;&gt;C", $G$14:$G$89, {"1","8W2"}, $G$14:$G$89, {"1";"8W2"}, $K$14:$K$89, "&lt;="&amp;$A110, $L$14:$L$89, "&gt;="&amp;$A111)), SUM(COUNTIFS($J$14:$J$89, D$106, $I$14:$I$89, "&gt; 0", $F$14:$F$89, "&lt;&gt;C", $G$14:$G$89, {"8W1","5W1"}, $G$14:$G$89, {"8W1";"5W1"}, $K$14:$K$89, "&lt;="&amp;$A110, $L$14:$L$89, "&gt;="&amp;$A111)), SUM(COUNTIFS($J$14:$J$89, D$106, $I$14:$I$89, "&gt; 0", $F$14:$F$89, "&lt;&gt;C", $G$14:$G$89, {"8W1","5W2"}, $G$14:$G$89, {"8W1";"5W2"}, $K$14:$K$89, "&lt;="&amp;$A110, $L$14:$L$89, "&gt;="&amp;$A111)), SUM(COUNTIFS($J$14:$J$89, D$106, $I$14:$I$89, "&gt; 0", $F$14:$F$89, "&lt;&gt;C", $G$14:$G$89, {"8W2","5W2"}, $G$14:$G$89, {"8W2";"5W2"}, $K$14:$K$89, "&lt;="&amp;$A110, $L$14:$L$89, "&gt;="&amp;$A111)), SUM(COUNTIFS($J$14:$J$89, D$106, $I$14:$I$89, "&gt; 0", $F$14:$F$89, "&lt;&gt;C", $G$14:$G$89, {"8W2","5W3"}, $G$14:$G$89, {"8W2";"5W3"}, $K$14:$K$89, "&lt;="&amp;$A110, $L$14:$L$89, "&gt;="&amp;$A111))))</f>
        <v>1</v>
      </c>
      <c r="E110" s="54">
        <f xml:space="preserve"> IF(COUNTIFS($J$14:$J$89, E$106, $I$14:$I$89, "&gt; 0", $F$14:$F$89, "&lt;&gt;C", $K$14:$K$89, "&lt;="&amp;$A110, $L$14:$L$89, "&gt;="&amp;$A111) &lt; 2, COUNTIFS($J$14:$J$89, E$106, $I$14:$I$89, "&gt; 0", $F$14:$F$89, "&lt;&gt;C", $K$14:$K$89, "&lt;="&amp;$A110, $L$14:$L$89, "&gt;="&amp;$A111), MAX(SUM(COUNTIFS($J$14:$J$89, E$106, $I$14:$I$89, "&gt; 0", $F$14:$F$89, "&lt;&gt;C", $G$14:$G$89, {"1"}, $G$14:$G$89, {"1"}, $K$14:$K$89, "&lt;="&amp;$A110, $L$14:$L$89, "&gt;="&amp;$A111)), SUM(COUNTIFS($J$14:$J$89, E$106, $I$14:$I$89, "&gt; 0", $F$14:$F$89, "&lt;&gt;C", $G$14:$G$89, {"1","5W1"}, $G$14:$G$89, {"1";"5W1"}, $K$14:$K$89, "&lt;="&amp;$A110, $L$14:$L$89, "&gt;="&amp;$A111)), SUM(COUNTIFS($J$14:$J$89, E$106, $I$14:$I$89, "&gt; 0", $F$14:$F$89, "&lt;&gt;C", $G$14:$G$89, {"1","5W2"}, $G$14:$G$89, {"1";"5W2"}, $K$14:$K$89, "&lt;="&amp;$A110, $L$14:$L$89, "&gt;="&amp;$A111)), SUM(COUNTIFS($J$14:$J$89, E$106, $I$14:$I$89, "&gt; 0", $F$14:$F$89, "&lt;&gt;C", $G$14:$G$89, {"1","5W3"}, $G$14:$G$89, {"1";"5W3"}, $K$14:$K$89, "&lt;="&amp;$A110, $L$14:$L$89, "&gt;="&amp;$A111)), SUM(COUNTIFS($J$14:$J$89, E$106, $I$14:$I$89, "&gt; 0", $F$14:$F$89, "&lt;&gt;C", $G$14:$G$89, {"1","8W1"}, $G$14:$G$89, {"1";"8W1"}, $K$14:$K$89, "&lt;="&amp;$A110, $L$14:$L$89, "&gt;="&amp;$A111)), SUM(COUNTIFS($J$14:$J$89, E$106, $I$14:$I$89, "&gt; 0", $F$14:$F$89, "&lt;&gt;C", $G$14:$G$89, {"1","8W2"}, $G$14:$G$89, {"1";"8W2"}, $K$14:$K$89, "&lt;="&amp;$A110, $L$14:$L$89, "&gt;="&amp;$A111)), SUM(COUNTIFS($J$14:$J$89, E$106, $I$14:$I$89, "&gt; 0", $F$14:$F$89, "&lt;&gt;C", $G$14:$G$89, {"8W1","5W1"}, $G$14:$G$89, {"8W1";"5W1"}, $K$14:$K$89, "&lt;="&amp;$A110, $L$14:$L$89, "&gt;="&amp;$A111)), SUM(COUNTIFS($J$14:$J$89, E$106, $I$14:$I$89, "&gt; 0", $F$14:$F$89, "&lt;&gt;C", $G$14:$G$89, {"8W1","5W2"}, $G$14:$G$89, {"8W1";"5W2"}, $K$14:$K$89, "&lt;="&amp;$A110, $L$14:$L$89, "&gt;="&amp;$A111)), SUM(COUNTIFS($J$14:$J$89, E$106, $I$14:$I$89, "&gt; 0", $F$14:$F$89, "&lt;&gt;C", $G$14:$G$89, {"8W2","5W2"}, $G$14:$G$89, {"8W2";"5W2"}, $K$14:$K$89, "&lt;="&amp;$A110, $L$14:$L$89, "&gt;="&amp;$A111)), SUM(COUNTIFS($J$14:$J$89, E$106, $I$14:$I$89, "&gt; 0", $F$14:$F$89, "&lt;&gt;C", $G$14:$G$89, {"8W2","5W3"}, $G$14:$G$89, {"8W2";"5W3"}, $K$14:$K$89, "&lt;="&amp;$A110, $L$14:$L$89, "&gt;="&amp;$A111))))</f>
        <v>0</v>
      </c>
      <c r="F110" s="54">
        <f xml:space="preserve"> IF(COUNTIFS($J$14:$J$89, F$106, $I$14:$I$89, "&gt; 0", $F$14:$F$89, "&lt;&gt;C", $K$14:$K$89, "&lt;="&amp;$A110, $L$14:$L$89, "&gt;="&amp;$A111) &lt; 2, COUNTIFS($J$14:$J$89, F$106, $I$14:$I$89, "&gt; 0", $F$14:$F$89, "&lt;&gt;C", $K$14:$K$89, "&lt;="&amp;$A110, $L$14:$L$89, "&gt;="&amp;$A111), MAX(SUM(COUNTIFS($J$14:$J$89, F$106, $I$14:$I$89, "&gt; 0", $F$14:$F$89, "&lt;&gt;C", $G$14:$G$89, {"1"}, $G$14:$G$89, {"1"}, $K$14:$K$89, "&lt;="&amp;$A110, $L$14:$L$89, "&gt;="&amp;$A111)), SUM(COUNTIFS($J$14:$J$89, F$106, $I$14:$I$89, "&gt; 0", $F$14:$F$89, "&lt;&gt;C", $G$14:$G$89, {"1","5W1"}, $G$14:$G$89, {"1";"5W1"}, $K$14:$K$89, "&lt;="&amp;$A110, $L$14:$L$89, "&gt;="&amp;$A111)), SUM(COUNTIFS($J$14:$J$89, F$106, $I$14:$I$89, "&gt; 0", $F$14:$F$89, "&lt;&gt;C", $G$14:$G$89, {"1","5W2"}, $G$14:$G$89, {"1";"5W2"}, $K$14:$K$89, "&lt;="&amp;$A110, $L$14:$L$89, "&gt;="&amp;$A111)), SUM(COUNTIFS($J$14:$J$89, F$106, $I$14:$I$89, "&gt; 0", $F$14:$F$89, "&lt;&gt;C", $G$14:$G$89, {"1","5W3"}, $G$14:$G$89, {"1";"5W3"}, $K$14:$K$89, "&lt;="&amp;$A110, $L$14:$L$89, "&gt;="&amp;$A111)), SUM(COUNTIFS($J$14:$J$89, F$106, $I$14:$I$89, "&gt; 0", $F$14:$F$89, "&lt;&gt;C", $G$14:$G$89, {"1","8W1"}, $G$14:$G$89, {"1";"8W1"}, $K$14:$K$89, "&lt;="&amp;$A110, $L$14:$L$89, "&gt;="&amp;$A111)), SUM(COUNTIFS($J$14:$J$89, F$106, $I$14:$I$89, "&gt; 0", $F$14:$F$89, "&lt;&gt;C", $G$14:$G$89, {"1","8W2"}, $G$14:$G$89, {"1";"8W2"}, $K$14:$K$89, "&lt;="&amp;$A110, $L$14:$L$89, "&gt;="&amp;$A111)), SUM(COUNTIFS($J$14:$J$89, F$106, $I$14:$I$89, "&gt; 0", $F$14:$F$89, "&lt;&gt;C", $G$14:$G$89, {"8W1","5W1"}, $G$14:$G$89, {"8W1";"5W1"}, $K$14:$K$89, "&lt;="&amp;$A110, $L$14:$L$89, "&gt;="&amp;$A111)), SUM(COUNTIFS($J$14:$J$89, F$106, $I$14:$I$89, "&gt; 0", $F$14:$F$89, "&lt;&gt;C", $G$14:$G$89, {"8W1","5W2"}, $G$14:$G$89, {"8W1";"5W2"}, $K$14:$K$89, "&lt;="&amp;$A110, $L$14:$L$89, "&gt;="&amp;$A111)), SUM(COUNTIFS($J$14:$J$89, F$106, $I$14:$I$89, "&gt; 0", $F$14:$F$89, "&lt;&gt;C", $G$14:$G$89, {"8W2","5W2"}, $G$14:$G$89, {"8W2";"5W2"}, $K$14:$K$89, "&lt;="&amp;$A110, $L$14:$L$89, "&gt;="&amp;$A111)), SUM(COUNTIFS($J$14:$J$89, F$106, $I$14:$I$89, "&gt; 0", $F$14:$F$89, "&lt;&gt;C", $G$14:$G$89, {"8W2","5W3"}, $G$14:$G$89, {"8W2";"5W3"}, $K$14:$K$89, "&lt;="&amp;$A110, $L$14:$L$89, "&gt;="&amp;$A111))))</f>
        <v>1</v>
      </c>
      <c r="G110" s="54">
        <f xml:space="preserve"> IF(COUNTIFS($J$14:$J$89, G$106, $I$14:$I$89, "&gt; 0", $F$14:$F$89, "&lt;&gt;C", $K$14:$K$89, "&lt;="&amp;$A110, $L$14:$L$89, "&gt;="&amp;$A111) &lt; 2, COUNTIFS($J$14:$J$89, G$106, $I$14:$I$89, "&gt; 0", $F$14:$F$89, "&lt;&gt;C", $K$14:$K$89, "&lt;="&amp;$A110, $L$14:$L$89, "&gt;="&amp;$A111), MAX(SUM(COUNTIFS($J$14:$J$89, G$106, $I$14:$I$89, "&gt; 0", $F$14:$F$89, "&lt;&gt;C", $G$14:$G$89, {"1"}, $G$14:$G$89, {"1"}, $K$14:$K$89, "&lt;="&amp;$A110, $L$14:$L$89, "&gt;="&amp;$A111)), SUM(COUNTIFS($J$14:$J$89, G$106, $I$14:$I$89, "&gt; 0", $F$14:$F$89, "&lt;&gt;C", $G$14:$G$89, {"1","5W1"}, $G$14:$G$89, {"1";"5W1"}, $K$14:$K$89, "&lt;="&amp;$A110, $L$14:$L$89, "&gt;="&amp;$A111)), SUM(COUNTIFS($J$14:$J$89, G$106, $I$14:$I$89, "&gt; 0", $F$14:$F$89, "&lt;&gt;C", $G$14:$G$89, {"1","5W2"}, $G$14:$G$89, {"1";"5W2"}, $K$14:$K$89, "&lt;="&amp;$A110, $L$14:$L$89, "&gt;="&amp;$A111)), SUM(COUNTIFS($J$14:$J$89, G$106, $I$14:$I$89, "&gt; 0", $F$14:$F$89, "&lt;&gt;C", $G$14:$G$89, {"1","5W3"}, $G$14:$G$89, {"1";"5W3"}, $K$14:$K$89, "&lt;="&amp;$A110, $L$14:$L$89, "&gt;="&amp;$A111)), SUM(COUNTIFS($J$14:$J$89, G$106, $I$14:$I$89, "&gt; 0", $F$14:$F$89, "&lt;&gt;C", $G$14:$G$89, {"1","8W1"}, $G$14:$G$89, {"1";"8W1"}, $K$14:$K$89, "&lt;="&amp;$A110, $L$14:$L$89, "&gt;="&amp;$A111)), SUM(COUNTIFS($J$14:$J$89, G$106, $I$14:$I$89, "&gt; 0", $F$14:$F$89, "&lt;&gt;C", $G$14:$G$89, {"1","8W2"}, $G$14:$G$89, {"1";"8W2"}, $K$14:$K$89, "&lt;="&amp;$A110, $L$14:$L$89, "&gt;="&amp;$A111)), SUM(COUNTIFS($J$14:$J$89, G$106, $I$14:$I$89, "&gt; 0", $F$14:$F$89, "&lt;&gt;C", $G$14:$G$89, {"8W1","5W1"}, $G$14:$G$89, {"8W1";"5W1"}, $K$14:$K$89, "&lt;="&amp;$A110, $L$14:$L$89, "&gt;="&amp;$A111)), SUM(COUNTIFS($J$14:$J$89, G$106, $I$14:$I$89, "&gt; 0", $F$14:$F$89, "&lt;&gt;C", $G$14:$G$89, {"8W1","5W2"}, $G$14:$G$89, {"8W1";"5W2"}, $K$14:$K$89, "&lt;="&amp;$A110, $L$14:$L$89, "&gt;="&amp;$A111)), SUM(COUNTIFS($J$14:$J$89, G$106, $I$14:$I$89, "&gt; 0", $F$14:$F$89, "&lt;&gt;C", $G$14:$G$89, {"8W2","5W2"}, $G$14:$G$89, {"8W2";"5W2"}, $K$14:$K$89, "&lt;="&amp;$A110, $L$14:$L$89, "&gt;="&amp;$A111)), SUM(COUNTIFS($J$14:$J$89, G$106, $I$14:$I$89, "&gt; 0", $F$14:$F$89, "&lt;&gt;C", $G$14:$G$89, {"8W2","5W3"}, $G$14:$G$89, {"8W2";"5W3"}, $K$14:$K$89, "&lt;="&amp;$A110, $L$14:$L$89, "&gt;="&amp;$A111))))</f>
        <v>0</v>
      </c>
      <c r="H110" s="54">
        <f xml:space="preserve"> IF(COUNTIFS($J$14:$J$89, H$106, $I$14:$I$89, "&gt; 0", $F$14:$F$89, "&lt;&gt;C", $K$14:$K$89, "&lt;="&amp;$A110, $L$14:$L$89, "&gt;="&amp;$A111) &lt; 2, COUNTIFS($J$14:$J$89, H$106, $I$14:$I$89, "&gt; 0", $F$14:$F$89, "&lt;&gt;C", $K$14:$K$89, "&lt;="&amp;$A110, $L$14:$L$89, "&gt;="&amp;$A111), MAX(SUM(COUNTIFS($J$14:$J$89, H$106, $I$14:$I$89, "&gt; 0", $F$14:$F$89, "&lt;&gt;C", $G$14:$G$89, {"1"}, $G$14:$G$89, {"1"}, $K$14:$K$89, "&lt;="&amp;$A110, $L$14:$L$89, "&gt;="&amp;$A111)), SUM(COUNTIFS($J$14:$J$89, H$106, $I$14:$I$89, "&gt; 0", $F$14:$F$89, "&lt;&gt;C", $G$14:$G$89, {"1","5W1"}, $G$14:$G$89, {"1";"5W1"}, $K$14:$K$89, "&lt;="&amp;$A110, $L$14:$L$89, "&gt;="&amp;$A111)), SUM(COUNTIFS($J$14:$J$89, H$106, $I$14:$I$89, "&gt; 0", $F$14:$F$89, "&lt;&gt;C", $G$14:$G$89, {"1","5W2"}, $G$14:$G$89, {"1";"5W2"}, $K$14:$K$89, "&lt;="&amp;$A110, $L$14:$L$89, "&gt;="&amp;$A111)), SUM(COUNTIFS($J$14:$J$89, H$106, $I$14:$I$89, "&gt; 0", $F$14:$F$89, "&lt;&gt;C", $G$14:$G$89, {"1","5W3"}, $G$14:$G$89, {"1";"5W3"}, $K$14:$K$89, "&lt;="&amp;$A110, $L$14:$L$89, "&gt;="&amp;$A111)), SUM(COUNTIFS($J$14:$J$89, H$106, $I$14:$I$89, "&gt; 0", $F$14:$F$89, "&lt;&gt;C", $G$14:$G$89, {"1","8W1"}, $G$14:$G$89, {"1";"8W1"}, $K$14:$K$89, "&lt;="&amp;$A110, $L$14:$L$89, "&gt;="&amp;$A111)), SUM(COUNTIFS($J$14:$J$89, H$106, $I$14:$I$89, "&gt; 0", $F$14:$F$89, "&lt;&gt;C", $G$14:$G$89, {"1","8W2"}, $G$14:$G$89, {"1";"8W2"}, $K$14:$K$89, "&lt;="&amp;$A110, $L$14:$L$89, "&gt;="&amp;$A111)), SUM(COUNTIFS($J$14:$J$89, H$106, $I$14:$I$89, "&gt; 0", $F$14:$F$89, "&lt;&gt;C", $G$14:$G$89, {"8W1","5W1"}, $G$14:$G$89, {"8W1";"5W1"}, $K$14:$K$89, "&lt;="&amp;$A110, $L$14:$L$89, "&gt;="&amp;$A111)), SUM(COUNTIFS($J$14:$J$89, H$106, $I$14:$I$89, "&gt; 0", $F$14:$F$89, "&lt;&gt;C", $G$14:$G$89, {"8W1","5W2"}, $G$14:$G$89, {"8W1";"5W2"}, $K$14:$K$89, "&lt;="&amp;$A110, $L$14:$L$89, "&gt;="&amp;$A111)), SUM(COUNTIFS($J$14:$J$89, H$106, $I$14:$I$89, "&gt; 0", $F$14:$F$89, "&lt;&gt;C", $G$14:$G$89, {"8W2","5W2"}, $G$14:$G$89, {"8W2";"5W2"}, $K$14:$K$89, "&lt;="&amp;$A110, $L$14:$L$89, "&gt;="&amp;$A111)), SUM(COUNTIFS($J$14:$J$89, H$106, $I$14:$I$89, "&gt; 0", $F$14:$F$89, "&lt;&gt;C", $G$14:$G$89, {"8W2","5W3"}, $G$14:$G$89, {"8W2";"5W3"}, $K$14:$K$89, "&lt;="&amp;$A110, $L$14:$L$89, "&gt;="&amp;$A111))))</f>
        <v>0</v>
      </c>
      <c r="K110" s="255"/>
      <c r="L110" s="256"/>
      <c r="M110" s="256"/>
      <c r="N110" s="256"/>
      <c r="O110" s="256"/>
      <c r="P110" s="257"/>
    </row>
    <row r="111" spans="1:36" ht="14.45" customHeight="1" x14ac:dyDescent="0.25">
      <c r="A111" s="152">
        <f t="shared" si="5"/>
        <v>0.35416666666666674</v>
      </c>
      <c r="B111" s="202" t="str">
        <f t="shared" si="4"/>
        <v>8:30 AM-8:45 AM</v>
      </c>
      <c r="C111" s="54">
        <f xml:space="preserve"> IF(COUNTIFS($J$14:$J$89, C$106, $I$14:$I$89, "&gt; 0", $F$14:$F$89, "&lt;&gt;C", $K$14:$K$89, "&lt;="&amp;$A111, $L$14:$L$89, "&gt;="&amp;$A112) &lt; 2, COUNTIFS($J$14:$J$89, C$106, $I$14:$I$89, "&gt; 0", $F$14:$F$89, "&lt;&gt;C", $K$14:$K$89, "&lt;="&amp;$A111, $L$14:$L$89, "&gt;="&amp;$A112), MAX(SUM(COUNTIFS($J$14:$J$89, C$106, $I$14:$I$89, "&gt; 0", $F$14:$F$89, "&lt;&gt;C", $G$14:$G$89, {"1"}, $G$14:$G$89, {"1"}, $K$14:$K$89, "&lt;="&amp;$A111, $L$14:$L$89, "&gt;="&amp;$A112)), SUM(COUNTIFS($J$14:$J$89, C$106, $I$14:$I$89, "&gt; 0", $F$14:$F$89, "&lt;&gt;C", $G$14:$G$89, {"1","5W1"}, $G$14:$G$89, {"1";"5W1"}, $K$14:$K$89, "&lt;="&amp;$A111, $L$14:$L$89, "&gt;="&amp;$A112)), SUM(COUNTIFS($J$14:$J$89, C$106, $I$14:$I$89, "&gt; 0", $F$14:$F$89, "&lt;&gt;C", $G$14:$G$89, {"1","5W2"}, $G$14:$G$89, {"1";"5W2"}, $K$14:$K$89, "&lt;="&amp;$A111, $L$14:$L$89, "&gt;="&amp;$A112)), SUM(COUNTIFS($J$14:$J$89, C$106, $I$14:$I$89, "&gt; 0", $F$14:$F$89, "&lt;&gt;C", $G$14:$G$89, {"1","5W3"}, $G$14:$G$89, {"1";"5W3"}, $K$14:$K$89, "&lt;="&amp;$A111, $L$14:$L$89, "&gt;="&amp;$A112)), SUM(COUNTIFS($J$14:$J$89, C$106, $I$14:$I$89, "&gt; 0", $F$14:$F$89, "&lt;&gt;C", $G$14:$G$89, {"1","8W1"}, $G$14:$G$89, {"1";"8W1"}, $K$14:$K$89, "&lt;="&amp;$A111, $L$14:$L$89, "&gt;="&amp;$A112)), SUM(COUNTIFS($J$14:$J$89, C$106, $I$14:$I$89, "&gt; 0", $F$14:$F$89, "&lt;&gt;C", $G$14:$G$89, {"1","8W2"}, $G$14:$G$89, {"1";"8W2"}, $K$14:$K$89, "&lt;="&amp;$A111, $L$14:$L$89, "&gt;="&amp;$A112)), SUM(COUNTIFS($J$14:$J$89, C$106, $I$14:$I$89, "&gt; 0", $F$14:$F$89, "&lt;&gt;C", $G$14:$G$89, {"8W1","5W1"}, $G$14:$G$89, {"8W1";"5W1"}, $K$14:$K$89, "&lt;="&amp;$A111, $L$14:$L$89, "&gt;="&amp;$A112)), SUM(COUNTIFS($J$14:$J$89, C$106, $I$14:$I$89, "&gt; 0", $F$14:$F$89, "&lt;&gt;C", $G$14:$G$89, {"8W1","5W2"}, $G$14:$G$89, {"8W1";"5W2"}, $K$14:$K$89, "&lt;="&amp;$A111, $L$14:$L$89, "&gt;="&amp;$A112)), SUM(COUNTIFS($J$14:$J$89, C$106, $I$14:$I$89, "&gt; 0", $F$14:$F$89, "&lt;&gt;C", $G$14:$G$89, {"8W2","5W2"}, $G$14:$G$89, {"8W2";"5W2"}, $K$14:$K$89, "&lt;="&amp;$A111, $L$14:$L$89, "&gt;="&amp;$A112)), SUM(COUNTIFS($J$14:$J$89, C$106, $I$14:$I$89, "&gt; 0", $F$14:$F$89, "&lt;&gt;C", $G$14:$G$89, {"8W2","5W3"}, $G$14:$G$89, {"8W2";"5W3"}, $K$14:$K$89, "&lt;="&amp;$A111, $L$14:$L$89, "&gt;="&amp;$A112))))</f>
        <v>1</v>
      </c>
      <c r="D111" s="54">
        <f xml:space="preserve"> IF(COUNTIFS($J$14:$J$89, D$106, $I$14:$I$89, "&gt; 0", $F$14:$F$89, "&lt;&gt;C", $K$14:$K$89, "&lt;="&amp;$A111, $L$14:$L$89, "&gt;="&amp;$A112) &lt; 2, COUNTIFS($J$14:$J$89, D$106, $I$14:$I$89, "&gt; 0", $F$14:$F$89, "&lt;&gt;C", $K$14:$K$89, "&lt;="&amp;$A111, $L$14:$L$89, "&gt;="&amp;$A112), MAX(SUM(COUNTIFS($J$14:$J$89, D$106, $I$14:$I$89, "&gt; 0", $F$14:$F$89, "&lt;&gt;C", $G$14:$G$89, {"1"}, $G$14:$G$89, {"1"}, $K$14:$K$89, "&lt;="&amp;$A111, $L$14:$L$89, "&gt;="&amp;$A112)), SUM(COUNTIFS($J$14:$J$89, D$106, $I$14:$I$89, "&gt; 0", $F$14:$F$89, "&lt;&gt;C", $G$14:$G$89, {"1","5W1"}, $G$14:$G$89, {"1";"5W1"}, $K$14:$K$89, "&lt;="&amp;$A111, $L$14:$L$89, "&gt;="&amp;$A112)), SUM(COUNTIFS($J$14:$J$89, D$106, $I$14:$I$89, "&gt; 0", $F$14:$F$89, "&lt;&gt;C", $G$14:$G$89, {"1","5W2"}, $G$14:$G$89, {"1";"5W2"}, $K$14:$K$89, "&lt;="&amp;$A111, $L$14:$L$89, "&gt;="&amp;$A112)), SUM(COUNTIFS($J$14:$J$89, D$106, $I$14:$I$89, "&gt; 0", $F$14:$F$89, "&lt;&gt;C", $G$14:$G$89, {"1","5W3"}, $G$14:$G$89, {"1";"5W3"}, $K$14:$K$89, "&lt;="&amp;$A111, $L$14:$L$89, "&gt;="&amp;$A112)), SUM(COUNTIFS($J$14:$J$89, D$106, $I$14:$I$89, "&gt; 0", $F$14:$F$89, "&lt;&gt;C", $G$14:$G$89, {"1","8W1"}, $G$14:$G$89, {"1";"8W1"}, $K$14:$K$89, "&lt;="&amp;$A111, $L$14:$L$89, "&gt;="&amp;$A112)), SUM(COUNTIFS($J$14:$J$89, D$106, $I$14:$I$89, "&gt; 0", $F$14:$F$89, "&lt;&gt;C", $G$14:$G$89, {"1","8W2"}, $G$14:$G$89, {"1";"8W2"}, $K$14:$K$89, "&lt;="&amp;$A111, $L$14:$L$89, "&gt;="&amp;$A112)), SUM(COUNTIFS($J$14:$J$89, D$106, $I$14:$I$89, "&gt; 0", $F$14:$F$89, "&lt;&gt;C", $G$14:$G$89, {"8W1","5W1"}, $G$14:$G$89, {"8W1";"5W1"}, $K$14:$K$89, "&lt;="&amp;$A111, $L$14:$L$89, "&gt;="&amp;$A112)), SUM(COUNTIFS($J$14:$J$89, D$106, $I$14:$I$89, "&gt; 0", $F$14:$F$89, "&lt;&gt;C", $G$14:$G$89, {"8W1","5W2"}, $G$14:$G$89, {"8W1";"5W2"}, $K$14:$K$89, "&lt;="&amp;$A111, $L$14:$L$89, "&gt;="&amp;$A112)), SUM(COUNTIFS($J$14:$J$89, D$106, $I$14:$I$89, "&gt; 0", $F$14:$F$89, "&lt;&gt;C", $G$14:$G$89, {"8W2","5W2"}, $G$14:$G$89, {"8W2";"5W2"}, $K$14:$K$89, "&lt;="&amp;$A111, $L$14:$L$89, "&gt;="&amp;$A112)), SUM(COUNTIFS($J$14:$J$89, D$106, $I$14:$I$89, "&gt; 0", $F$14:$F$89, "&lt;&gt;C", $G$14:$G$89, {"8W2","5W3"}, $G$14:$G$89, {"8W2";"5W3"}, $K$14:$K$89, "&lt;="&amp;$A111, $L$14:$L$89, "&gt;="&amp;$A112))))</f>
        <v>1</v>
      </c>
      <c r="E111" s="54">
        <f xml:space="preserve"> IF(COUNTIFS($J$14:$J$89, E$106, $I$14:$I$89, "&gt; 0", $F$14:$F$89, "&lt;&gt;C", $K$14:$K$89, "&lt;="&amp;$A111, $L$14:$L$89, "&gt;="&amp;$A112) &lt; 2, COUNTIFS($J$14:$J$89, E$106, $I$14:$I$89, "&gt; 0", $F$14:$F$89, "&lt;&gt;C", $K$14:$K$89, "&lt;="&amp;$A111, $L$14:$L$89, "&gt;="&amp;$A112), MAX(SUM(COUNTIFS($J$14:$J$89, E$106, $I$14:$I$89, "&gt; 0", $F$14:$F$89, "&lt;&gt;C", $G$14:$G$89, {"1"}, $G$14:$G$89, {"1"}, $K$14:$K$89, "&lt;="&amp;$A111, $L$14:$L$89, "&gt;="&amp;$A112)), SUM(COUNTIFS($J$14:$J$89, E$106, $I$14:$I$89, "&gt; 0", $F$14:$F$89, "&lt;&gt;C", $G$14:$G$89, {"1","5W1"}, $G$14:$G$89, {"1";"5W1"}, $K$14:$K$89, "&lt;="&amp;$A111, $L$14:$L$89, "&gt;="&amp;$A112)), SUM(COUNTIFS($J$14:$J$89, E$106, $I$14:$I$89, "&gt; 0", $F$14:$F$89, "&lt;&gt;C", $G$14:$G$89, {"1","5W2"}, $G$14:$G$89, {"1";"5W2"}, $K$14:$K$89, "&lt;="&amp;$A111, $L$14:$L$89, "&gt;="&amp;$A112)), SUM(COUNTIFS($J$14:$J$89, E$106, $I$14:$I$89, "&gt; 0", $F$14:$F$89, "&lt;&gt;C", $G$14:$G$89, {"1","5W3"}, $G$14:$G$89, {"1";"5W3"}, $K$14:$K$89, "&lt;="&amp;$A111, $L$14:$L$89, "&gt;="&amp;$A112)), SUM(COUNTIFS($J$14:$J$89, E$106, $I$14:$I$89, "&gt; 0", $F$14:$F$89, "&lt;&gt;C", $G$14:$G$89, {"1","8W1"}, $G$14:$G$89, {"1";"8W1"}, $K$14:$K$89, "&lt;="&amp;$A111, $L$14:$L$89, "&gt;="&amp;$A112)), SUM(COUNTIFS($J$14:$J$89, E$106, $I$14:$I$89, "&gt; 0", $F$14:$F$89, "&lt;&gt;C", $G$14:$G$89, {"1","8W2"}, $G$14:$G$89, {"1";"8W2"}, $K$14:$K$89, "&lt;="&amp;$A111, $L$14:$L$89, "&gt;="&amp;$A112)), SUM(COUNTIFS($J$14:$J$89, E$106, $I$14:$I$89, "&gt; 0", $F$14:$F$89, "&lt;&gt;C", $G$14:$G$89, {"8W1","5W1"}, $G$14:$G$89, {"8W1";"5W1"}, $K$14:$K$89, "&lt;="&amp;$A111, $L$14:$L$89, "&gt;="&amp;$A112)), SUM(COUNTIFS($J$14:$J$89, E$106, $I$14:$I$89, "&gt; 0", $F$14:$F$89, "&lt;&gt;C", $G$14:$G$89, {"8W1","5W2"}, $G$14:$G$89, {"8W1";"5W2"}, $K$14:$K$89, "&lt;="&amp;$A111, $L$14:$L$89, "&gt;="&amp;$A112)), SUM(COUNTIFS($J$14:$J$89, E$106, $I$14:$I$89, "&gt; 0", $F$14:$F$89, "&lt;&gt;C", $G$14:$G$89, {"8W2","5W2"}, $G$14:$G$89, {"8W2";"5W2"}, $K$14:$K$89, "&lt;="&amp;$A111, $L$14:$L$89, "&gt;="&amp;$A112)), SUM(COUNTIFS($J$14:$J$89, E$106, $I$14:$I$89, "&gt; 0", $F$14:$F$89, "&lt;&gt;C", $G$14:$G$89, {"8W2","5W3"}, $G$14:$G$89, {"8W2";"5W3"}, $K$14:$K$89, "&lt;="&amp;$A111, $L$14:$L$89, "&gt;="&amp;$A112))))</f>
        <v>1</v>
      </c>
      <c r="F111" s="54">
        <f xml:space="preserve"> IF(COUNTIFS($J$14:$J$89, F$106, $I$14:$I$89, "&gt; 0", $F$14:$F$89, "&lt;&gt;C", $K$14:$K$89, "&lt;="&amp;$A111, $L$14:$L$89, "&gt;="&amp;$A112) &lt; 2, COUNTIFS($J$14:$J$89, F$106, $I$14:$I$89, "&gt; 0", $F$14:$F$89, "&lt;&gt;C", $K$14:$K$89, "&lt;="&amp;$A111, $L$14:$L$89, "&gt;="&amp;$A112), MAX(SUM(COUNTIFS($J$14:$J$89, F$106, $I$14:$I$89, "&gt; 0", $F$14:$F$89, "&lt;&gt;C", $G$14:$G$89, {"1"}, $G$14:$G$89, {"1"}, $K$14:$K$89, "&lt;="&amp;$A111, $L$14:$L$89, "&gt;="&amp;$A112)), SUM(COUNTIFS($J$14:$J$89, F$106, $I$14:$I$89, "&gt; 0", $F$14:$F$89, "&lt;&gt;C", $G$14:$G$89, {"1","5W1"}, $G$14:$G$89, {"1";"5W1"}, $K$14:$K$89, "&lt;="&amp;$A111, $L$14:$L$89, "&gt;="&amp;$A112)), SUM(COUNTIFS($J$14:$J$89, F$106, $I$14:$I$89, "&gt; 0", $F$14:$F$89, "&lt;&gt;C", $G$14:$G$89, {"1","5W2"}, $G$14:$G$89, {"1";"5W2"}, $K$14:$K$89, "&lt;="&amp;$A111, $L$14:$L$89, "&gt;="&amp;$A112)), SUM(COUNTIFS($J$14:$J$89, F$106, $I$14:$I$89, "&gt; 0", $F$14:$F$89, "&lt;&gt;C", $G$14:$G$89, {"1","5W3"}, $G$14:$G$89, {"1";"5W3"}, $K$14:$K$89, "&lt;="&amp;$A111, $L$14:$L$89, "&gt;="&amp;$A112)), SUM(COUNTIFS($J$14:$J$89, F$106, $I$14:$I$89, "&gt; 0", $F$14:$F$89, "&lt;&gt;C", $G$14:$G$89, {"1","8W1"}, $G$14:$G$89, {"1";"8W1"}, $K$14:$K$89, "&lt;="&amp;$A111, $L$14:$L$89, "&gt;="&amp;$A112)), SUM(COUNTIFS($J$14:$J$89, F$106, $I$14:$I$89, "&gt; 0", $F$14:$F$89, "&lt;&gt;C", $G$14:$G$89, {"1","8W2"}, $G$14:$G$89, {"1";"8W2"}, $K$14:$K$89, "&lt;="&amp;$A111, $L$14:$L$89, "&gt;="&amp;$A112)), SUM(COUNTIFS($J$14:$J$89, F$106, $I$14:$I$89, "&gt; 0", $F$14:$F$89, "&lt;&gt;C", $G$14:$G$89, {"8W1","5W1"}, $G$14:$G$89, {"8W1";"5W1"}, $K$14:$K$89, "&lt;="&amp;$A111, $L$14:$L$89, "&gt;="&amp;$A112)), SUM(COUNTIFS($J$14:$J$89, F$106, $I$14:$I$89, "&gt; 0", $F$14:$F$89, "&lt;&gt;C", $G$14:$G$89, {"8W1","5W2"}, $G$14:$G$89, {"8W1";"5W2"}, $K$14:$K$89, "&lt;="&amp;$A111, $L$14:$L$89, "&gt;="&amp;$A112)), SUM(COUNTIFS($J$14:$J$89, F$106, $I$14:$I$89, "&gt; 0", $F$14:$F$89, "&lt;&gt;C", $G$14:$G$89, {"8W2","5W2"}, $G$14:$G$89, {"8W2";"5W2"}, $K$14:$K$89, "&lt;="&amp;$A111, $L$14:$L$89, "&gt;="&amp;$A112)), SUM(COUNTIFS($J$14:$J$89, F$106, $I$14:$I$89, "&gt; 0", $F$14:$F$89, "&lt;&gt;C", $G$14:$G$89, {"8W2","5W3"}, $G$14:$G$89, {"8W2";"5W3"}, $K$14:$K$89, "&lt;="&amp;$A111, $L$14:$L$89, "&gt;="&amp;$A112))))</f>
        <v>1</v>
      </c>
      <c r="G111" s="54">
        <f xml:space="preserve"> IF(COUNTIFS($J$14:$J$89, G$106, $I$14:$I$89, "&gt; 0", $F$14:$F$89, "&lt;&gt;C", $K$14:$K$89, "&lt;="&amp;$A111, $L$14:$L$89, "&gt;="&amp;$A112) &lt; 2, COUNTIFS($J$14:$J$89, G$106, $I$14:$I$89, "&gt; 0", $F$14:$F$89, "&lt;&gt;C", $K$14:$K$89, "&lt;="&amp;$A111, $L$14:$L$89, "&gt;="&amp;$A112), MAX(SUM(COUNTIFS($J$14:$J$89, G$106, $I$14:$I$89, "&gt; 0", $F$14:$F$89, "&lt;&gt;C", $G$14:$G$89, {"1"}, $G$14:$G$89, {"1"}, $K$14:$K$89, "&lt;="&amp;$A111, $L$14:$L$89, "&gt;="&amp;$A112)), SUM(COUNTIFS($J$14:$J$89, G$106, $I$14:$I$89, "&gt; 0", $F$14:$F$89, "&lt;&gt;C", $G$14:$G$89, {"1","5W1"}, $G$14:$G$89, {"1";"5W1"}, $K$14:$K$89, "&lt;="&amp;$A111, $L$14:$L$89, "&gt;="&amp;$A112)), SUM(COUNTIFS($J$14:$J$89, G$106, $I$14:$I$89, "&gt; 0", $F$14:$F$89, "&lt;&gt;C", $G$14:$G$89, {"1","5W2"}, $G$14:$G$89, {"1";"5W2"}, $K$14:$K$89, "&lt;="&amp;$A111, $L$14:$L$89, "&gt;="&amp;$A112)), SUM(COUNTIFS($J$14:$J$89, G$106, $I$14:$I$89, "&gt; 0", $F$14:$F$89, "&lt;&gt;C", $G$14:$G$89, {"1","5W3"}, $G$14:$G$89, {"1";"5W3"}, $K$14:$K$89, "&lt;="&amp;$A111, $L$14:$L$89, "&gt;="&amp;$A112)), SUM(COUNTIFS($J$14:$J$89, G$106, $I$14:$I$89, "&gt; 0", $F$14:$F$89, "&lt;&gt;C", $G$14:$G$89, {"1","8W1"}, $G$14:$G$89, {"1";"8W1"}, $K$14:$K$89, "&lt;="&amp;$A111, $L$14:$L$89, "&gt;="&amp;$A112)), SUM(COUNTIFS($J$14:$J$89, G$106, $I$14:$I$89, "&gt; 0", $F$14:$F$89, "&lt;&gt;C", $G$14:$G$89, {"1","8W2"}, $G$14:$G$89, {"1";"8W2"}, $K$14:$K$89, "&lt;="&amp;$A111, $L$14:$L$89, "&gt;="&amp;$A112)), SUM(COUNTIFS($J$14:$J$89, G$106, $I$14:$I$89, "&gt; 0", $F$14:$F$89, "&lt;&gt;C", $G$14:$G$89, {"8W1","5W1"}, $G$14:$G$89, {"8W1";"5W1"}, $K$14:$K$89, "&lt;="&amp;$A111, $L$14:$L$89, "&gt;="&amp;$A112)), SUM(COUNTIFS($J$14:$J$89, G$106, $I$14:$I$89, "&gt; 0", $F$14:$F$89, "&lt;&gt;C", $G$14:$G$89, {"8W1","5W2"}, $G$14:$G$89, {"8W1";"5W2"}, $K$14:$K$89, "&lt;="&amp;$A111, $L$14:$L$89, "&gt;="&amp;$A112)), SUM(COUNTIFS($J$14:$J$89, G$106, $I$14:$I$89, "&gt; 0", $F$14:$F$89, "&lt;&gt;C", $G$14:$G$89, {"8W2","5W2"}, $G$14:$G$89, {"8W2";"5W2"}, $K$14:$K$89, "&lt;="&amp;$A111, $L$14:$L$89, "&gt;="&amp;$A112)), SUM(COUNTIFS($J$14:$J$89, G$106, $I$14:$I$89, "&gt; 0", $F$14:$F$89, "&lt;&gt;C", $G$14:$G$89, {"8W2","5W3"}, $G$14:$G$89, {"8W2";"5W3"}, $K$14:$K$89, "&lt;="&amp;$A111, $L$14:$L$89, "&gt;="&amp;$A112))))</f>
        <v>1</v>
      </c>
      <c r="H111" s="54">
        <f xml:space="preserve"> IF(COUNTIFS($J$14:$J$89, H$106, $I$14:$I$89, "&gt; 0", $F$14:$F$89, "&lt;&gt;C", $K$14:$K$89, "&lt;="&amp;$A111, $L$14:$L$89, "&gt;="&amp;$A112) &lt; 2, COUNTIFS($J$14:$J$89, H$106, $I$14:$I$89, "&gt; 0", $F$14:$F$89, "&lt;&gt;C", $K$14:$K$89, "&lt;="&amp;$A111, $L$14:$L$89, "&gt;="&amp;$A112), MAX(SUM(COUNTIFS($J$14:$J$89, H$106, $I$14:$I$89, "&gt; 0", $F$14:$F$89, "&lt;&gt;C", $G$14:$G$89, {"1"}, $G$14:$G$89, {"1"}, $K$14:$K$89, "&lt;="&amp;$A111, $L$14:$L$89, "&gt;="&amp;$A112)), SUM(COUNTIFS($J$14:$J$89, H$106, $I$14:$I$89, "&gt; 0", $F$14:$F$89, "&lt;&gt;C", $G$14:$G$89, {"1","5W1"}, $G$14:$G$89, {"1";"5W1"}, $K$14:$K$89, "&lt;="&amp;$A111, $L$14:$L$89, "&gt;="&amp;$A112)), SUM(COUNTIFS($J$14:$J$89, H$106, $I$14:$I$89, "&gt; 0", $F$14:$F$89, "&lt;&gt;C", $G$14:$G$89, {"1","5W2"}, $G$14:$G$89, {"1";"5W2"}, $K$14:$K$89, "&lt;="&amp;$A111, $L$14:$L$89, "&gt;="&amp;$A112)), SUM(COUNTIFS($J$14:$J$89, H$106, $I$14:$I$89, "&gt; 0", $F$14:$F$89, "&lt;&gt;C", $G$14:$G$89, {"1","5W3"}, $G$14:$G$89, {"1";"5W3"}, $K$14:$K$89, "&lt;="&amp;$A111, $L$14:$L$89, "&gt;="&amp;$A112)), SUM(COUNTIFS($J$14:$J$89, H$106, $I$14:$I$89, "&gt; 0", $F$14:$F$89, "&lt;&gt;C", $G$14:$G$89, {"1","8W1"}, $G$14:$G$89, {"1";"8W1"}, $K$14:$K$89, "&lt;="&amp;$A111, $L$14:$L$89, "&gt;="&amp;$A112)), SUM(COUNTIFS($J$14:$J$89, H$106, $I$14:$I$89, "&gt; 0", $F$14:$F$89, "&lt;&gt;C", $G$14:$G$89, {"1","8W2"}, $G$14:$G$89, {"1";"8W2"}, $K$14:$K$89, "&lt;="&amp;$A111, $L$14:$L$89, "&gt;="&amp;$A112)), SUM(COUNTIFS($J$14:$J$89, H$106, $I$14:$I$89, "&gt; 0", $F$14:$F$89, "&lt;&gt;C", $G$14:$G$89, {"8W1","5W1"}, $G$14:$G$89, {"8W1";"5W1"}, $K$14:$K$89, "&lt;="&amp;$A111, $L$14:$L$89, "&gt;="&amp;$A112)), SUM(COUNTIFS($J$14:$J$89, H$106, $I$14:$I$89, "&gt; 0", $F$14:$F$89, "&lt;&gt;C", $G$14:$G$89, {"8W1","5W2"}, $G$14:$G$89, {"8W1";"5W2"}, $K$14:$K$89, "&lt;="&amp;$A111, $L$14:$L$89, "&gt;="&amp;$A112)), SUM(COUNTIFS($J$14:$J$89, H$106, $I$14:$I$89, "&gt; 0", $F$14:$F$89, "&lt;&gt;C", $G$14:$G$89, {"8W2","5W2"}, $G$14:$G$89, {"8W2";"5W2"}, $K$14:$K$89, "&lt;="&amp;$A111, $L$14:$L$89, "&gt;="&amp;$A112)), SUM(COUNTIFS($J$14:$J$89, H$106, $I$14:$I$89, "&gt; 0", $F$14:$F$89, "&lt;&gt;C", $G$14:$G$89, {"8W2","5W3"}, $G$14:$G$89, {"8W2";"5W3"}, $K$14:$K$89, "&lt;="&amp;$A111, $L$14:$L$89, "&gt;="&amp;$A112))))</f>
        <v>0</v>
      </c>
      <c r="K111" s="153"/>
      <c r="L111" s="153"/>
      <c r="M111" s="153"/>
      <c r="N111" s="153"/>
      <c r="O111" s="153"/>
      <c r="P111" s="153"/>
    </row>
    <row r="112" spans="1:36" ht="14.45" customHeight="1" x14ac:dyDescent="0.25">
      <c r="A112" s="152">
        <f t="shared" si="5"/>
        <v>0.36458333333333343</v>
      </c>
      <c r="B112" s="202" t="str">
        <f t="shared" si="4"/>
        <v>8:45 AM-9:00 AM</v>
      </c>
      <c r="C112" s="54">
        <f xml:space="preserve"> IF(COUNTIFS($J$14:$J$89, C$106, $I$14:$I$89, "&gt; 0", $F$14:$F$89, "&lt;&gt;C", $K$14:$K$89, "&lt;="&amp;$A112, $L$14:$L$89, "&gt;="&amp;$A113) &lt; 2, COUNTIFS($J$14:$J$89, C$106, $I$14:$I$89, "&gt; 0", $F$14:$F$89, "&lt;&gt;C", $K$14:$K$89, "&lt;="&amp;$A112, $L$14:$L$89, "&gt;="&amp;$A113), MAX(SUM(COUNTIFS($J$14:$J$89, C$106, $I$14:$I$89, "&gt; 0", $F$14:$F$89, "&lt;&gt;C", $G$14:$G$89, {"1"}, $G$14:$G$89, {"1"}, $K$14:$K$89, "&lt;="&amp;$A112, $L$14:$L$89, "&gt;="&amp;$A113)), SUM(COUNTIFS($J$14:$J$89, C$106, $I$14:$I$89, "&gt; 0", $F$14:$F$89, "&lt;&gt;C", $G$14:$G$89, {"1","5W1"}, $G$14:$G$89, {"1";"5W1"}, $K$14:$K$89, "&lt;="&amp;$A112, $L$14:$L$89, "&gt;="&amp;$A113)), SUM(COUNTIFS($J$14:$J$89, C$106, $I$14:$I$89, "&gt; 0", $F$14:$F$89, "&lt;&gt;C", $G$14:$G$89, {"1","5W2"}, $G$14:$G$89, {"1";"5W2"}, $K$14:$K$89, "&lt;="&amp;$A112, $L$14:$L$89, "&gt;="&amp;$A113)), SUM(COUNTIFS($J$14:$J$89, C$106, $I$14:$I$89, "&gt; 0", $F$14:$F$89, "&lt;&gt;C", $G$14:$G$89, {"1","5W3"}, $G$14:$G$89, {"1";"5W3"}, $K$14:$K$89, "&lt;="&amp;$A112, $L$14:$L$89, "&gt;="&amp;$A113)), SUM(COUNTIFS($J$14:$J$89, C$106, $I$14:$I$89, "&gt; 0", $F$14:$F$89, "&lt;&gt;C", $G$14:$G$89, {"1","8W1"}, $G$14:$G$89, {"1";"8W1"}, $K$14:$K$89, "&lt;="&amp;$A112, $L$14:$L$89, "&gt;="&amp;$A113)), SUM(COUNTIFS($J$14:$J$89, C$106, $I$14:$I$89, "&gt; 0", $F$14:$F$89, "&lt;&gt;C", $G$14:$G$89, {"1","8W2"}, $G$14:$G$89, {"1";"8W2"}, $K$14:$K$89, "&lt;="&amp;$A112, $L$14:$L$89, "&gt;="&amp;$A113)), SUM(COUNTIFS($J$14:$J$89, C$106, $I$14:$I$89, "&gt; 0", $F$14:$F$89, "&lt;&gt;C", $G$14:$G$89, {"8W1","5W1"}, $G$14:$G$89, {"8W1";"5W1"}, $K$14:$K$89, "&lt;="&amp;$A112, $L$14:$L$89, "&gt;="&amp;$A113)), SUM(COUNTIFS($J$14:$J$89, C$106, $I$14:$I$89, "&gt; 0", $F$14:$F$89, "&lt;&gt;C", $G$14:$G$89, {"8W1","5W2"}, $G$14:$G$89, {"8W1";"5W2"}, $K$14:$K$89, "&lt;="&amp;$A112, $L$14:$L$89, "&gt;="&amp;$A113)), SUM(COUNTIFS($J$14:$J$89, C$106, $I$14:$I$89, "&gt; 0", $F$14:$F$89, "&lt;&gt;C", $G$14:$G$89, {"8W2","5W2"}, $G$14:$G$89, {"8W2";"5W2"}, $K$14:$K$89, "&lt;="&amp;$A112, $L$14:$L$89, "&gt;="&amp;$A113)), SUM(COUNTIFS($J$14:$J$89, C$106, $I$14:$I$89, "&gt; 0", $F$14:$F$89, "&lt;&gt;C", $G$14:$G$89, {"8W2","5W3"}, $G$14:$G$89, {"8W2";"5W3"}, $K$14:$K$89, "&lt;="&amp;$A112, $L$14:$L$89, "&gt;="&amp;$A113))))</f>
        <v>1</v>
      </c>
      <c r="D112" s="54">
        <f xml:space="preserve"> IF(COUNTIFS($J$14:$J$89, D$106, $I$14:$I$89, "&gt; 0", $F$14:$F$89, "&lt;&gt;C", $K$14:$K$89, "&lt;="&amp;$A112, $L$14:$L$89, "&gt;="&amp;$A113) &lt; 2, COUNTIFS($J$14:$J$89, D$106, $I$14:$I$89, "&gt; 0", $F$14:$F$89, "&lt;&gt;C", $K$14:$K$89, "&lt;="&amp;$A112, $L$14:$L$89, "&gt;="&amp;$A113), MAX(SUM(COUNTIFS($J$14:$J$89, D$106, $I$14:$I$89, "&gt; 0", $F$14:$F$89, "&lt;&gt;C", $G$14:$G$89, {"1"}, $G$14:$G$89, {"1"}, $K$14:$K$89, "&lt;="&amp;$A112, $L$14:$L$89, "&gt;="&amp;$A113)), SUM(COUNTIFS($J$14:$J$89, D$106, $I$14:$I$89, "&gt; 0", $F$14:$F$89, "&lt;&gt;C", $G$14:$G$89, {"1","5W1"}, $G$14:$G$89, {"1";"5W1"}, $K$14:$K$89, "&lt;="&amp;$A112, $L$14:$L$89, "&gt;="&amp;$A113)), SUM(COUNTIFS($J$14:$J$89, D$106, $I$14:$I$89, "&gt; 0", $F$14:$F$89, "&lt;&gt;C", $G$14:$G$89, {"1","5W2"}, $G$14:$G$89, {"1";"5W2"}, $K$14:$K$89, "&lt;="&amp;$A112, $L$14:$L$89, "&gt;="&amp;$A113)), SUM(COUNTIFS($J$14:$J$89, D$106, $I$14:$I$89, "&gt; 0", $F$14:$F$89, "&lt;&gt;C", $G$14:$G$89, {"1","5W3"}, $G$14:$G$89, {"1";"5W3"}, $K$14:$K$89, "&lt;="&amp;$A112, $L$14:$L$89, "&gt;="&amp;$A113)), SUM(COUNTIFS($J$14:$J$89, D$106, $I$14:$I$89, "&gt; 0", $F$14:$F$89, "&lt;&gt;C", $G$14:$G$89, {"1","8W1"}, $G$14:$G$89, {"1";"8W1"}, $K$14:$K$89, "&lt;="&amp;$A112, $L$14:$L$89, "&gt;="&amp;$A113)), SUM(COUNTIFS($J$14:$J$89, D$106, $I$14:$I$89, "&gt; 0", $F$14:$F$89, "&lt;&gt;C", $G$14:$G$89, {"1","8W2"}, $G$14:$G$89, {"1";"8W2"}, $K$14:$K$89, "&lt;="&amp;$A112, $L$14:$L$89, "&gt;="&amp;$A113)), SUM(COUNTIFS($J$14:$J$89, D$106, $I$14:$I$89, "&gt; 0", $F$14:$F$89, "&lt;&gt;C", $G$14:$G$89, {"8W1","5W1"}, $G$14:$G$89, {"8W1";"5W1"}, $K$14:$K$89, "&lt;="&amp;$A112, $L$14:$L$89, "&gt;="&amp;$A113)), SUM(COUNTIFS($J$14:$J$89, D$106, $I$14:$I$89, "&gt; 0", $F$14:$F$89, "&lt;&gt;C", $G$14:$G$89, {"8W1","5W2"}, $G$14:$G$89, {"8W1";"5W2"}, $K$14:$K$89, "&lt;="&amp;$A112, $L$14:$L$89, "&gt;="&amp;$A113)), SUM(COUNTIFS($J$14:$J$89, D$106, $I$14:$I$89, "&gt; 0", $F$14:$F$89, "&lt;&gt;C", $G$14:$G$89, {"8W2","5W2"}, $G$14:$G$89, {"8W2";"5W2"}, $K$14:$K$89, "&lt;="&amp;$A112, $L$14:$L$89, "&gt;="&amp;$A113)), SUM(COUNTIFS($J$14:$J$89, D$106, $I$14:$I$89, "&gt; 0", $F$14:$F$89, "&lt;&gt;C", $G$14:$G$89, {"8W2","5W3"}, $G$14:$G$89, {"8W2";"5W3"}, $K$14:$K$89, "&lt;="&amp;$A112, $L$14:$L$89, "&gt;="&amp;$A113))))</f>
        <v>0</v>
      </c>
      <c r="E112" s="54">
        <f xml:space="preserve"> IF(COUNTIFS($J$14:$J$89, E$106, $I$14:$I$89, "&gt; 0", $F$14:$F$89, "&lt;&gt;C", $K$14:$K$89, "&lt;="&amp;$A112, $L$14:$L$89, "&gt;="&amp;$A113) &lt; 2, COUNTIFS($J$14:$J$89, E$106, $I$14:$I$89, "&gt; 0", $F$14:$F$89, "&lt;&gt;C", $K$14:$K$89, "&lt;="&amp;$A112, $L$14:$L$89, "&gt;="&amp;$A113), MAX(SUM(COUNTIFS($J$14:$J$89, E$106, $I$14:$I$89, "&gt; 0", $F$14:$F$89, "&lt;&gt;C", $G$14:$G$89, {"1"}, $G$14:$G$89, {"1"}, $K$14:$K$89, "&lt;="&amp;$A112, $L$14:$L$89, "&gt;="&amp;$A113)), SUM(COUNTIFS($J$14:$J$89, E$106, $I$14:$I$89, "&gt; 0", $F$14:$F$89, "&lt;&gt;C", $G$14:$G$89, {"1","5W1"}, $G$14:$G$89, {"1";"5W1"}, $K$14:$K$89, "&lt;="&amp;$A112, $L$14:$L$89, "&gt;="&amp;$A113)), SUM(COUNTIFS($J$14:$J$89, E$106, $I$14:$I$89, "&gt; 0", $F$14:$F$89, "&lt;&gt;C", $G$14:$G$89, {"1","5W2"}, $G$14:$G$89, {"1";"5W2"}, $K$14:$K$89, "&lt;="&amp;$A112, $L$14:$L$89, "&gt;="&amp;$A113)), SUM(COUNTIFS($J$14:$J$89, E$106, $I$14:$I$89, "&gt; 0", $F$14:$F$89, "&lt;&gt;C", $G$14:$G$89, {"1","5W3"}, $G$14:$G$89, {"1";"5W3"}, $K$14:$K$89, "&lt;="&amp;$A112, $L$14:$L$89, "&gt;="&amp;$A113)), SUM(COUNTIFS($J$14:$J$89, E$106, $I$14:$I$89, "&gt; 0", $F$14:$F$89, "&lt;&gt;C", $G$14:$G$89, {"1","8W1"}, $G$14:$G$89, {"1";"8W1"}, $K$14:$K$89, "&lt;="&amp;$A112, $L$14:$L$89, "&gt;="&amp;$A113)), SUM(COUNTIFS($J$14:$J$89, E$106, $I$14:$I$89, "&gt; 0", $F$14:$F$89, "&lt;&gt;C", $G$14:$G$89, {"1","8W2"}, $G$14:$G$89, {"1";"8W2"}, $K$14:$K$89, "&lt;="&amp;$A112, $L$14:$L$89, "&gt;="&amp;$A113)), SUM(COUNTIFS($J$14:$J$89, E$106, $I$14:$I$89, "&gt; 0", $F$14:$F$89, "&lt;&gt;C", $G$14:$G$89, {"8W1","5W1"}, $G$14:$G$89, {"8W1";"5W1"}, $K$14:$K$89, "&lt;="&amp;$A112, $L$14:$L$89, "&gt;="&amp;$A113)), SUM(COUNTIFS($J$14:$J$89, E$106, $I$14:$I$89, "&gt; 0", $F$14:$F$89, "&lt;&gt;C", $G$14:$G$89, {"8W1","5W2"}, $G$14:$G$89, {"8W1";"5W2"}, $K$14:$K$89, "&lt;="&amp;$A112, $L$14:$L$89, "&gt;="&amp;$A113)), SUM(COUNTIFS($J$14:$J$89, E$106, $I$14:$I$89, "&gt; 0", $F$14:$F$89, "&lt;&gt;C", $G$14:$G$89, {"8W2","5W2"}, $G$14:$G$89, {"8W2";"5W2"}, $K$14:$K$89, "&lt;="&amp;$A112, $L$14:$L$89, "&gt;="&amp;$A113)), SUM(COUNTIFS($J$14:$J$89, E$106, $I$14:$I$89, "&gt; 0", $F$14:$F$89, "&lt;&gt;C", $G$14:$G$89, {"8W2","5W3"}, $G$14:$G$89, {"8W2";"5W3"}, $K$14:$K$89, "&lt;="&amp;$A112, $L$14:$L$89, "&gt;="&amp;$A113))))</f>
        <v>1</v>
      </c>
      <c r="F112" s="54">
        <f xml:space="preserve"> IF(COUNTIFS($J$14:$J$89, F$106, $I$14:$I$89, "&gt; 0", $F$14:$F$89, "&lt;&gt;C", $K$14:$K$89, "&lt;="&amp;$A112, $L$14:$L$89, "&gt;="&amp;$A113) &lt; 2, COUNTIFS($J$14:$J$89, F$106, $I$14:$I$89, "&gt; 0", $F$14:$F$89, "&lt;&gt;C", $K$14:$K$89, "&lt;="&amp;$A112, $L$14:$L$89, "&gt;="&amp;$A113), MAX(SUM(COUNTIFS($J$14:$J$89, F$106, $I$14:$I$89, "&gt; 0", $F$14:$F$89, "&lt;&gt;C", $G$14:$G$89, {"1"}, $G$14:$G$89, {"1"}, $K$14:$K$89, "&lt;="&amp;$A112, $L$14:$L$89, "&gt;="&amp;$A113)), SUM(COUNTIFS($J$14:$J$89, F$106, $I$14:$I$89, "&gt; 0", $F$14:$F$89, "&lt;&gt;C", $G$14:$G$89, {"1","5W1"}, $G$14:$G$89, {"1";"5W1"}, $K$14:$K$89, "&lt;="&amp;$A112, $L$14:$L$89, "&gt;="&amp;$A113)), SUM(COUNTIFS($J$14:$J$89, F$106, $I$14:$I$89, "&gt; 0", $F$14:$F$89, "&lt;&gt;C", $G$14:$G$89, {"1","5W2"}, $G$14:$G$89, {"1";"5W2"}, $K$14:$K$89, "&lt;="&amp;$A112, $L$14:$L$89, "&gt;="&amp;$A113)), SUM(COUNTIFS($J$14:$J$89, F$106, $I$14:$I$89, "&gt; 0", $F$14:$F$89, "&lt;&gt;C", $G$14:$G$89, {"1","5W3"}, $G$14:$G$89, {"1";"5W3"}, $K$14:$K$89, "&lt;="&amp;$A112, $L$14:$L$89, "&gt;="&amp;$A113)), SUM(COUNTIFS($J$14:$J$89, F$106, $I$14:$I$89, "&gt; 0", $F$14:$F$89, "&lt;&gt;C", $G$14:$G$89, {"1","8W1"}, $G$14:$G$89, {"1";"8W1"}, $K$14:$K$89, "&lt;="&amp;$A112, $L$14:$L$89, "&gt;="&amp;$A113)), SUM(COUNTIFS($J$14:$J$89, F$106, $I$14:$I$89, "&gt; 0", $F$14:$F$89, "&lt;&gt;C", $G$14:$G$89, {"1","8W2"}, $G$14:$G$89, {"1";"8W2"}, $K$14:$K$89, "&lt;="&amp;$A112, $L$14:$L$89, "&gt;="&amp;$A113)), SUM(COUNTIFS($J$14:$J$89, F$106, $I$14:$I$89, "&gt; 0", $F$14:$F$89, "&lt;&gt;C", $G$14:$G$89, {"8W1","5W1"}, $G$14:$G$89, {"8W1";"5W1"}, $K$14:$K$89, "&lt;="&amp;$A112, $L$14:$L$89, "&gt;="&amp;$A113)), SUM(COUNTIFS($J$14:$J$89, F$106, $I$14:$I$89, "&gt; 0", $F$14:$F$89, "&lt;&gt;C", $G$14:$G$89, {"8W1","5W2"}, $G$14:$G$89, {"8W1";"5W2"}, $K$14:$K$89, "&lt;="&amp;$A112, $L$14:$L$89, "&gt;="&amp;$A113)), SUM(COUNTIFS($J$14:$J$89, F$106, $I$14:$I$89, "&gt; 0", $F$14:$F$89, "&lt;&gt;C", $G$14:$G$89, {"8W2","5W2"}, $G$14:$G$89, {"8W2";"5W2"}, $K$14:$K$89, "&lt;="&amp;$A112, $L$14:$L$89, "&gt;="&amp;$A113)), SUM(COUNTIFS($J$14:$J$89, F$106, $I$14:$I$89, "&gt; 0", $F$14:$F$89, "&lt;&gt;C", $G$14:$G$89, {"8W2","5W3"}, $G$14:$G$89, {"8W2";"5W3"}, $K$14:$K$89, "&lt;="&amp;$A112, $L$14:$L$89, "&gt;="&amp;$A113))))</f>
        <v>0</v>
      </c>
      <c r="G112" s="54">
        <f xml:space="preserve"> IF(COUNTIFS($J$14:$J$89, G$106, $I$14:$I$89, "&gt; 0", $F$14:$F$89, "&lt;&gt;C", $K$14:$K$89, "&lt;="&amp;$A112, $L$14:$L$89, "&gt;="&amp;$A113) &lt; 2, COUNTIFS($J$14:$J$89, G$106, $I$14:$I$89, "&gt; 0", $F$14:$F$89, "&lt;&gt;C", $K$14:$K$89, "&lt;="&amp;$A112, $L$14:$L$89, "&gt;="&amp;$A113), MAX(SUM(COUNTIFS($J$14:$J$89, G$106, $I$14:$I$89, "&gt; 0", $F$14:$F$89, "&lt;&gt;C", $G$14:$G$89, {"1"}, $G$14:$G$89, {"1"}, $K$14:$K$89, "&lt;="&amp;$A112, $L$14:$L$89, "&gt;="&amp;$A113)), SUM(COUNTIFS($J$14:$J$89, G$106, $I$14:$I$89, "&gt; 0", $F$14:$F$89, "&lt;&gt;C", $G$14:$G$89, {"1","5W1"}, $G$14:$G$89, {"1";"5W1"}, $K$14:$K$89, "&lt;="&amp;$A112, $L$14:$L$89, "&gt;="&amp;$A113)), SUM(COUNTIFS($J$14:$J$89, G$106, $I$14:$I$89, "&gt; 0", $F$14:$F$89, "&lt;&gt;C", $G$14:$G$89, {"1","5W2"}, $G$14:$G$89, {"1";"5W2"}, $K$14:$K$89, "&lt;="&amp;$A112, $L$14:$L$89, "&gt;="&amp;$A113)), SUM(COUNTIFS($J$14:$J$89, G$106, $I$14:$I$89, "&gt; 0", $F$14:$F$89, "&lt;&gt;C", $G$14:$G$89, {"1","5W3"}, $G$14:$G$89, {"1";"5W3"}, $K$14:$K$89, "&lt;="&amp;$A112, $L$14:$L$89, "&gt;="&amp;$A113)), SUM(COUNTIFS($J$14:$J$89, G$106, $I$14:$I$89, "&gt; 0", $F$14:$F$89, "&lt;&gt;C", $G$14:$G$89, {"1","8W1"}, $G$14:$G$89, {"1";"8W1"}, $K$14:$K$89, "&lt;="&amp;$A112, $L$14:$L$89, "&gt;="&amp;$A113)), SUM(COUNTIFS($J$14:$J$89, G$106, $I$14:$I$89, "&gt; 0", $F$14:$F$89, "&lt;&gt;C", $G$14:$G$89, {"1","8W2"}, $G$14:$G$89, {"1";"8W2"}, $K$14:$K$89, "&lt;="&amp;$A112, $L$14:$L$89, "&gt;="&amp;$A113)), SUM(COUNTIFS($J$14:$J$89, G$106, $I$14:$I$89, "&gt; 0", $F$14:$F$89, "&lt;&gt;C", $G$14:$G$89, {"8W1","5W1"}, $G$14:$G$89, {"8W1";"5W1"}, $K$14:$K$89, "&lt;="&amp;$A112, $L$14:$L$89, "&gt;="&amp;$A113)), SUM(COUNTIFS($J$14:$J$89, G$106, $I$14:$I$89, "&gt; 0", $F$14:$F$89, "&lt;&gt;C", $G$14:$G$89, {"8W1","5W2"}, $G$14:$G$89, {"8W1";"5W2"}, $K$14:$K$89, "&lt;="&amp;$A112, $L$14:$L$89, "&gt;="&amp;$A113)), SUM(COUNTIFS($J$14:$J$89, G$106, $I$14:$I$89, "&gt; 0", $F$14:$F$89, "&lt;&gt;C", $G$14:$G$89, {"8W2","5W2"}, $G$14:$G$89, {"8W2";"5W2"}, $K$14:$K$89, "&lt;="&amp;$A112, $L$14:$L$89, "&gt;="&amp;$A113)), SUM(COUNTIFS($J$14:$J$89, G$106, $I$14:$I$89, "&gt; 0", $F$14:$F$89, "&lt;&gt;C", $G$14:$G$89, {"8W2","5W3"}, $G$14:$G$89, {"8W2";"5W3"}, $K$14:$K$89, "&lt;="&amp;$A112, $L$14:$L$89, "&gt;="&amp;$A113))))</f>
        <v>1</v>
      </c>
      <c r="H112" s="54">
        <f xml:space="preserve"> IF(COUNTIFS($J$14:$J$89, H$106, $I$14:$I$89, "&gt; 0", $F$14:$F$89, "&lt;&gt;C", $K$14:$K$89, "&lt;="&amp;$A112, $L$14:$L$89, "&gt;="&amp;$A113) &lt; 2, COUNTIFS($J$14:$J$89, H$106, $I$14:$I$89, "&gt; 0", $F$14:$F$89, "&lt;&gt;C", $K$14:$K$89, "&lt;="&amp;$A112, $L$14:$L$89, "&gt;="&amp;$A113), MAX(SUM(COUNTIFS($J$14:$J$89, H$106, $I$14:$I$89, "&gt; 0", $F$14:$F$89, "&lt;&gt;C", $G$14:$G$89, {"1"}, $G$14:$G$89, {"1"}, $K$14:$K$89, "&lt;="&amp;$A112, $L$14:$L$89, "&gt;="&amp;$A113)), SUM(COUNTIFS($J$14:$J$89, H$106, $I$14:$I$89, "&gt; 0", $F$14:$F$89, "&lt;&gt;C", $G$14:$G$89, {"1","5W1"}, $G$14:$G$89, {"1";"5W1"}, $K$14:$K$89, "&lt;="&amp;$A112, $L$14:$L$89, "&gt;="&amp;$A113)), SUM(COUNTIFS($J$14:$J$89, H$106, $I$14:$I$89, "&gt; 0", $F$14:$F$89, "&lt;&gt;C", $G$14:$G$89, {"1","5W2"}, $G$14:$G$89, {"1";"5W2"}, $K$14:$K$89, "&lt;="&amp;$A112, $L$14:$L$89, "&gt;="&amp;$A113)), SUM(COUNTIFS($J$14:$J$89, H$106, $I$14:$I$89, "&gt; 0", $F$14:$F$89, "&lt;&gt;C", $G$14:$G$89, {"1","5W3"}, $G$14:$G$89, {"1";"5W3"}, $K$14:$K$89, "&lt;="&amp;$A112, $L$14:$L$89, "&gt;="&amp;$A113)), SUM(COUNTIFS($J$14:$J$89, H$106, $I$14:$I$89, "&gt; 0", $F$14:$F$89, "&lt;&gt;C", $G$14:$G$89, {"1","8W1"}, $G$14:$G$89, {"1";"8W1"}, $K$14:$K$89, "&lt;="&amp;$A112, $L$14:$L$89, "&gt;="&amp;$A113)), SUM(COUNTIFS($J$14:$J$89, H$106, $I$14:$I$89, "&gt; 0", $F$14:$F$89, "&lt;&gt;C", $G$14:$G$89, {"1","8W2"}, $G$14:$G$89, {"1";"8W2"}, $K$14:$K$89, "&lt;="&amp;$A112, $L$14:$L$89, "&gt;="&amp;$A113)), SUM(COUNTIFS($J$14:$J$89, H$106, $I$14:$I$89, "&gt; 0", $F$14:$F$89, "&lt;&gt;C", $G$14:$G$89, {"8W1","5W1"}, $G$14:$G$89, {"8W1";"5W1"}, $K$14:$K$89, "&lt;="&amp;$A112, $L$14:$L$89, "&gt;="&amp;$A113)), SUM(COUNTIFS($J$14:$J$89, H$106, $I$14:$I$89, "&gt; 0", $F$14:$F$89, "&lt;&gt;C", $G$14:$G$89, {"8W1","5W2"}, $G$14:$G$89, {"8W1";"5W2"}, $K$14:$K$89, "&lt;="&amp;$A112, $L$14:$L$89, "&gt;="&amp;$A113)), SUM(COUNTIFS($J$14:$J$89, H$106, $I$14:$I$89, "&gt; 0", $F$14:$F$89, "&lt;&gt;C", $G$14:$G$89, {"8W2","5W2"}, $G$14:$G$89, {"8W2";"5W2"}, $K$14:$K$89, "&lt;="&amp;$A112, $L$14:$L$89, "&gt;="&amp;$A113)), SUM(COUNTIFS($J$14:$J$89, H$106, $I$14:$I$89, "&gt; 0", $F$14:$F$89, "&lt;&gt;C", $G$14:$G$89, {"8W2","5W3"}, $G$14:$G$89, {"8W2";"5W3"}, $K$14:$K$89, "&lt;="&amp;$A112, $L$14:$L$89, "&gt;="&amp;$A113))))</f>
        <v>0</v>
      </c>
      <c r="K112" s="153"/>
      <c r="L112" s="153"/>
      <c r="M112" s="153"/>
      <c r="N112" s="153"/>
      <c r="O112" s="153"/>
      <c r="P112" s="153"/>
    </row>
    <row r="113" spans="1:16" ht="14.45" customHeight="1" x14ac:dyDescent="0.25">
      <c r="A113" s="152">
        <f t="shared" si="5"/>
        <v>0.37500000000000011</v>
      </c>
      <c r="B113" s="202" t="str">
        <f t="shared" si="4"/>
        <v>9:00 AM-9:15 AM</v>
      </c>
      <c r="C113" s="54">
        <f xml:space="preserve"> IF(COUNTIFS($J$14:$J$89, C$106, $I$14:$I$89, "&gt; 0", $F$14:$F$89, "&lt;&gt;C", $K$14:$K$89, "&lt;="&amp;$A113, $L$14:$L$89, "&gt;="&amp;$A114) &lt; 2, COUNTIFS($J$14:$J$89, C$106, $I$14:$I$89, "&gt; 0", $F$14:$F$89, "&lt;&gt;C", $K$14:$K$89, "&lt;="&amp;$A113, $L$14:$L$89, "&gt;="&amp;$A114), MAX(SUM(COUNTIFS($J$14:$J$89, C$106, $I$14:$I$89, "&gt; 0", $F$14:$F$89, "&lt;&gt;C", $G$14:$G$89, {"1"}, $G$14:$G$89, {"1"}, $K$14:$K$89, "&lt;="&amp;$A113, $L$14:$L$89, "&gt;="&amp;$A114)), SUM(COUNTIFS($J$14:$J$89, C$106, $I$14:$I$89, "&gt; 0", $F$14:$F$89, "&lt;&gt;C", $G$14:$G$89, {"1","5W1"}, $G$14:$G$89, {"1";"5W1"}, $K$14:$K$89, "&lt;="&amp;$A113, $L$14:$L$89, "&gt;="&amp;$A114)), SUM(COUNTIFS($J$14:$J$89, C$106, $I$14:$I$89, "&gt; 0", $F$14:$F$89, "&lt;&gt;C", $G$14:$G$89, {"1","5W2"}, $G$14:$G$89, {"1";"5W2"}, $K$14:$K$89, "&lt;="&amp;$A113, $L$14:$L$89, "&gt;="&amp;$A114)), SUM(COUNTIFS($J$14:$J$89, C$106, $I$14:$I$89, "&gt; 0", $F$14:$F$89, "&lt;&gt;C", $G$14:$G$89, {"1","5W3"}, $G$14:$G$89, {"1";"5W3"}, $K$14:$K$89, "&lt;="&amp;$A113, $L$14:$L$89, "&gt;="&amp;$A114)), SUM(COUNTIFS($J$14:$J$89, C$106, $I$14:$I$89, "&gt; 0", $F$14:$F$89, "&lt;&gt;C", $G$14:$G$89, {"1","8W1"}, $G$14:$G$89, {"1";"8W1"}, $K$14:$K$89, "&lt;="&amp;$A113, $L$14:$L$89, "&gt;="&amp;$A114)), SUM(COUNTIFS($J$14:$J$89, C$106, $I$14:$I$89, "&gt; 0", $F$14:$F$89, "&lt;&gt;C", $G$14:$G$89, {"1","8W2"}, $G$14:$G$89, {"1";"8W2"}, $K$14:$K$89, "&lt;="&amp;$A113, $L$14:$L$89, "&gt;="&amp;$A114)), SUM(COUNTIFS($J$14:$J$89, C$106, $I$14:$I$89, "&gt; 0", $F$14:$F$89, "&lt;&gt;C", $G$14:$G$89, {"8W1","5W1"}, $G$14:$G$89, {"8W1";"5W1"}, $K$14:$K$89, "&lt;="&amp;$A113, $L$14:$L$89, "&gt;="&amp;$A114)), SUM(COUNTIFS($J$14:$J$89, C$106, $I$14:$I$89, "&gt; 0", $F$14:$F$89, "&lt;&gt;C", $G$14:$G$89, {"8W1","5W2"}, $G$14:$G$89, {"8W1";"5W2"}, $K$14:$K$89, "&lt;="&amp;$A113, $L$14:$L$89, "&gt;="&amp;$A114)), SUM(COUNTIFS($J$14:$J$89, C$106, $I$14:$I$89, "&gt; 0", $F$14:$F$89, "&lt;&gt;C", $G$14:$G$89, {"8W2","5W2"}, $G$14:$G$89, {"8W2";"5W2"}, $K$14:$K$89, "&lt;="&amp;$A113, $L$14:$L$89, "&gt;="&amp;$A114)), SUM(COUNTIFS($J$14:$J$89, C$106, $I$14:$I$89, "&gt; 0", $F$14:$F$89, "&lt;&gt;C", $G$14:$G$89, {"8W2","5W3"}, $G$14:$G$89, {"8W2";"5W3"}, $K$14:$K$89, "&lt;="&amp;$A113, $L$14:$L$89, "&gt;="&amp;$A114))))</f>
        <v>1</v>
      </c>
      <c r="D113" s="54">
        <f xml:space="preserve"> IF(COUNTIFS($J$14:$J$89, D$106, $I$14:$I$89, "&gt; 0", $F$14:$F$89, "&lt;&gt;C", $K$14:$K$89, "&lt;="&amp;$A113, $L$14:$L$89, "&gt;="&amp;$A114) &lt; 2, COUNTIFS($J$14:$J$89, D$106, $I$14:$I$89, "&gt; 0", $F$14:$F$89, "&lt;&gt;C", $K$14:$K$89, "&lt;="&amp;$A113, $L$14:$L$89, "&gt;="&amp;$A114), MAX(SUM(COUNTIFS($J$14:$J$89, D$106, $I$14:$I$89, "&gt; 0", $F$14:$F$89, "&lt;&gt;C", $G$14:$G$89, {"1"}, $G$14:$G$89, {"1"}, $K$14:$K$89, "&lt;="&amp;$A113, $L$14:$L$89, "&gt;="&amp;$A114)), SUM(COUNTIFS($J$14:$J$89, D$106, $I$14:$I$89, "&gt; 0", $F$14:$F$89, "&lt;&gt;C", $G$14:$G$89, {"1","5W1"}, $G$14:$G$89, {"1";"5W1"}, $K$14:$K$89, "&lt;="&amp;$A113, $L$14:$L$89, "&gt;="&amp;$A114)), SUM(COUNTIFS($J$14:$J$89, D$106, $I$14:$I$89, "&gt; 0", $F$14:$F$89, "&lt;&gt;C", $G$14:$G$89, {"1","5W2"}, $G$14:$G$89, {"1";"5W2"}, $K$14:$K$89, "&lt;="&amp;$A113, $L$14:$L$89, "&gt;="&amp;$A114)), SUM(COUNTIFS($J$14:$J$89, D$106, $I$14:$I$89, "&gt; 0", $F$14:$F$89, "&lt;&gt;C", $G$14:$G$89, {"1","5W3"}, $G$14:$G$89, {"1";"5W3"}, $K$14:$K$89, "&lt;="&amp;$A113, $L$14:$L$89, "&gt;="&amp;$A114)), SUM(COUNTIFS($J$14:$J$89, D$106, $I$14:$I$89, "&gt; 0", $F$14:$F$89, "&lt;&gt;C", $G$14:$G$89, {"1","8W1"}, $G$14:$G$89, {"1";"8W1"}, $K$14:$K$89, "&lt;="&amp;$A113, $L$14:$L$89, "&gt;="&amp;$A114)), SUM(COUNTIFS($J$14:$J$89, D$106, $I$14:$I$89, "&gt; 0", $F$14:$F$89, "&lt;&gt;C", $G$14:$G$89, {"1","8W2"}, $G$14:$G$89, {"1";"8W2"}, $K$14:$K$89, "&lt;="&amp;$A113, $L$14:$L$89, "&gt;="&amp;$A114)), SUM(COUNTIFS($J$14:$J$89, D$106, $I$14:$I$89, "&gt; 0", $F$14:$F$89, "&lt;&gt;C", $G$14:$G$89, {"8W1","5W1"}, $G$14:$G$89, {"8W1";"5W1"}, $K$14:$K$89, "&lt;="&amp;$A113, $L$14:$L$89, "&gt;="&amp;$A114)), SUM(COUNTIFS($J$14:$J$89, D$106, $I$14:$I$89, "&gt; 0", $F$14:$F$89, "&lt;&gt;C", $G$14:$G$89, {"8W1","5W2"}, $G$14:$G$89, {"8W1";"5W2"}, $K$14:$K$89, "&lt;="&amp;$A113, $L$14:$L$89, "&gt;="&amp;$A114)), SUM(COUNTIFS($J$14:$J$89, D$106, $I$14:$I$89, "&gt; 0", $F$14:$F$89, "&lt;&gt;C", $G$14:$G$89, {"8W2","5W2"}, $G$14:$G$89, {"8W2";"5W2"}, $K$14:$K$89, "&lt;="&amp;$A113, $L$14:$L$89, "&gt;="&amp;$A114)), SUM(COUNTIFS($J$14:$J$89, D$106, $I$14:$I$89, "&gt; 0", $F$14:$F$89, "&lt;&gt;C", $G$14:$G$89, {"8W2","5W3"}, $G$14:$G$89, {"8W2";"5W3"}, $K$14:$K$89, "&lt;="&amp;$A113, $L$14:$L$89, "&gt;="&amp;$A114))))</f>
        <v>1</v>
      </c>
      <c r="E113" s="54">
        <f xml:space="preserve"> IF(COUNTIFS($J$14:$J$89, E$106, $I$14:$I$89, "&gt; 0", $F$14:$F$89, "&lt;&gt;C", $K$14:$K$89, "&lt;="&amp;$A113, $L$14:$L$89, "&gt;="&amp;$A114) &lt; 2, COUNTIFS($J$14:$J$89, E$106, $I$14:$I$89, "&gt; 0", $F$14:$F$89, "&lt;&gt;C", $K$14:$K$89, "&lt;="&amp;$A113, $L$14:$L$89, "&gt;="&amp;$A114), MAX(SUM(COUNTIFS($J$14:$J$89, E$106, $I$14:$I$89, "&gt; 0", $F$14:$F$89, "&lt;&gt;C", $G$14:$G$89, {"1"}, $G$14:$G$89, {"1"}, $K$14:$K$89, "&lt;="&amp;$A113, $L$14:$L$89, "&gt;="&amp;$A114)), SUM(COUNTIFS($J$14:$J$89, E$106, $I$14:$I$89, "&gt; 0", $F$14:$F$89, "&lt;&gt;C", $G$14:$G$89, {"1","5W1"}, $G$14:$G$89, {"1";"5W1"}, $K$14:$K$89, "&lt;="&amp;$A113, $L$14:$L$89, "&gt;="&amp;$A114)), SUM(COUNTIFS($J$14:$J$89, E$106, $I$14:$I$89, "&gt; 0", $F$14:$F$89, "&lt;&gt;C", $G$14:$G$89, {"1","5W2"}, $G$14:$G$89, {"1";"5W2"}, $K$14:$K$89, "&lt;="&amp;$A113, $L$14:$L$89, "&gt;="&amp;$A114)), SUM(COUNTIFS($J$14:$J$89, E$106, $I$14:$I$89, "&gt; 0", $F$14:$F$89, "&lt;&gt;C", $G$14:$G$89, {"1","5W3"}, $G$14:$G$89, {"1";"5W3"}, $K$14:$K$89, "&lt;="&amp;$A113, $L$14:$L$89, "&gt;="&amp;$A114)), SUM(COUNTIFS($J$14:$J$89, E$106, $I$14:$I$89, "&gt; 0", $F$14:$F$89, "&lt;&gt;C", $G$14:$G$89, {"1","8W1"}, $G$14:$G$89, {"1";"8W1"}, $K$14:$K$89, "&lt;="&amp;$A113, $L$14:$L$89, "&gt;="&amp;$A114)), SUM(COUNTIFS($J$14:$J$89, E$106, $I$14:$I$89, "&gt; 0", $F$14:$F$89, "&lt;&gt;C", $G$14:$G$89, {"1","8W2"}, $G$14:$G$89, {"1";"8W2"}, $K$14:$K$89, "&lt;="&amp;$A113, $L$14:$L$89, "&gt;="&amp;$A114)), SUM(COUNTIFS($J$14:$J$89, E$106, $I$14:$I$89, "&gt; 0", $F$14:$F$89, "&lt;&gt;C", $G$14:$G$89, {"8W1","5W1"}, $G$14:$G$89, {"8W1";"5W1"}, $K$14:$K$89, "&lt;="&amp;$A113, $L$14:$L$89, "&gt;="&amp;$A114)), SUM(COUNTIFS($J$14:$J$89, E$106, $I$14:$I$89, "&gt; 0", $F$14:$F$89, "&lt;&gt;C", $G$14:$G$89, {"8W1","5W2"}, $G$14:$G$89, {"8W1";"5W2"}, $K$14:$K$89, "&lt;="&amp;$A113, $L$14:$L$89, "&gt;="&amp;$A114)), SUM(COUNTIFS($J$14:$J$89, E$106, $I$14:$I$89, "&gt; 0", $F$14:$F$89, "&lt;&gt;C", $G$14:$G$89, {"8W2","5W2"}, $G$14:$G$89, {"8W2";"5W2"}, $K$14:$K$89, "&lt;="&amp;$A113, $L$14:$L$89, "&gt;="&amp;$A114)), SUM(COUNTIFS($J$14:$J$89, E$106, $I$14:$I$89, "&gt; 0", $F$14:$F$89, "&lt;&gt;C", $G$14:$G$89, {"8W2","5W3"}, $G$14:$G$89, {"8W2";"5W3"}, $K$14:$K$89, "&lt;="&amp;$A113, $L$14:$L$89, "&gt;="&amp;$A114))))</f>
        <v>1</v>
      </c>
      <c r="F113" s="54">
        <f xml:space="preserve"> IF(COUNTIFS($J$14:$J$89, F$106, $I$14:$I$89, "&gt; 0", $F$14:$F$89, "&lt;&gt;C", $K$14:$K$89, "&lt;="&amp;$A113, $L$14:$L$89, "&gt;="&amp;$A114) &lt; 2, COUNTIFS($J$14:$J$89, F$106, $I$14:$I$89, "&gt; 0", $F$14:$F$89, "&lt;&gt;C", $K$14:$K$89, "&lt;="&amp;$A113, $L$14:$L$89, "&gt;="&amp;$A114), MAX(SUM(COUNTIFS($J$14:$J$89, F$106, $I$14:$I$89, "&gt; 0", $F$14:$F$89, "&lt;&gt;C", $G$14:$G$89, {"1"}, $G$14:$G$89, {"1"}, $K$14:$K$89, "&lt;="&amp;$A113, $L$14:$L$89, "&gt;="&amp;$A114)), SUM(COUNTIFS($J$14:$J$89, F$106, $I$14:$I$89, "&gt; 0", $F$14:$F$89, "&lt;&gt;C", $G$14:$G$89, {"1","5W1"}, $G$14:$G$89, {"1";"5W1"}, $K$14:$K$89, "&lt;="&amp;$A113, $L$14:$L$89, "&gt;="&amp;$A114)), SUM(COUNTIFS($J$14:$J$89, F$106, $I$14:$I$89, "&gt; 0", $F$14:$F$89, "&lt;&gt;C", $G$14:$G$89, {"1","5W2"}, $G$14:$G$89, {"1";"5W2"}, $K$14:$K$89, "&lt;="&amp;$A113, $L$14:$L$89, "&gt;="&amp;$A114)), SUM(COUNTIFS($J$14:$J$89, F$106, $I$14:$I$89, "&gt; 0", $F$14:$F$89, "&lt;&gt;C", $G$14:$G$89, {"1","5W3"}, $G$14:$G$89, {"1";"5W3"}, $K$14:$K$89, "&lt;="&amp;$A113, $L$14:$L$89, "&gt;="&amp;$A114)), SUM(COUNTIFS($J$14:$J$89, F$106, $I$14:$I$89, "&gt; 0", $F$14:$F$89, "&lt;&gt;C", $G$14:$G$89, {"1","8W1"}, $G$14:$G$89, {"1";"8W1"}, $K$14:$K$89, "&lt;="&amp;$A113, $L$14:$L$89, "&gt;="&amp;$A114)), SUM(COUNTIFS($J$14:$J$89, F$106, $I$14:$I$89, "&gt; 0", $F$14:$F$89, "&lt;&gt;C", $G$14:$G$89, {"1","8W2"}, $G$14:$G$89, {"1";"8W2"}, $K$14:$K$89, "&lt;="&amp;$A113, $L$14:$L$89, "&gt;="&amp;$A114)), SUM(COUNTIFS($J$14:$J$89, F$106, $I$14:$I$89, "&gt; 0", $F$14:$F$89, "&lt;&gt;C", $G$14:$G$89, {"8W1","5W1"}, $G$14:$G$89, {"8W1";"5W1"}, $K$14:$K$89, "&lt;="&amp;$A113, $L$14:$L$89, "&gt;="&amp;$A114)), SUM(COUNTIFS($J$14:$J$89, F$106, $I$14:$I$89, "&gt; 0", $F$14:$F$89, "&lt;&gt;C", $G$14:$G$89, {"8W1","5W2"}, $G$14:$G$89, {"8W1";"5W2"}, $K$14:$K$89, "&lt;="&amp;$A113, $L$14:$L$89, "&gt;="&amp;$A114)), SUM(COUNTIFS($J$14:$J$89, F$106, $I$14:$I$89, "&gt; 0", $F$14:$F$89, "&lt;&gt;C", $G$14:$G$89, {"8W2","5W2"}, $G$14:$G$89, {"8W2";"5W2"}, $K$14:$K$89, "&lt;="&amp;$A113, $L$14:$L$89, "&gt;="&amp;$A114)), SUM(COUNTIFS($J$14:$J$89, F$106, $I$14:$I$89, "&gt; 0", $F$14:$F$89, "&lt;&gt;C", $G$14:$G$89, {"8W2","5W3"}, $G$14:$G$89, {"8W2";"5W3"}, $K$14:$K$89, "&lt;="&amp;$A113, $L$14:$L$89, "&gt;="&amp;$A114))))</f>
        <v>1</v>
      </c>
      <c r="G113" s="54">
        <f xml:space="preserve"> IF(COUNTIFS($J$14:$J$89, G$106, $I$14:$I$89, "&gt; 0", $F$14:$F$89, "&lt;&gt;C", $K$14:$K$89, "&lt;="&amp;$A113, $L$14:$L$89, "&gt;="&amp;$A114) &lt; 2, COUNTIFS($J$14:$J$89, G$106, $I$14:$I$89, "&gt; 0", $F$14:$F$89, "&lt;&gt;C", $K$14:$K$89, "&lt;="&amp;$A113, $L$14:$L$89, "&gt;="&amp;$A114), MAX(SUM(COUNTIFS($J$14:$J$89, G$106, $I$14:$I$89, "&gt; 0", $F$14:$F$89, "&lt;&gt;C", $G$14:$G$89, {"1"}, $G$14:$G$89, {"1"}, $K$14:$K$89, "&lt;="&amp;$A113, $L$14:$L$89, "&gt;="&amp;$A114)), SUM(COUNTIFS($J$14:$J$89, G$106, $I$14:$I$89, "&gt; 0", $F$14:$F$89, "&lt;&gt;C", $G$14:$G$89, {"1","5W1"}, $G$14:$G$89, {"1";"5W1"}, $K$14:$K$89, "&lt;="&amp;$A113, $L$14:$L$89, "&gt;="&amp;$A114)), SUM(COUNTIFS($J$14:$J$89, G$106, $I$14:$I$89, "&gt; 0", $F$14:$F$89, "&lt;&gt;C", $G$14:$G$89, {"1","5W2"}, $G$14:$G$89, {"1";"5W2"}, $K$14:$K$89, "&lt;="&amp;$A113, $L$14:$L$89, "&gt;="&amp;$A114)), SUM(COUNTIFS($J$14:$J$89, G$106, $I$14:$I$89, "&gt; 0", $F$14:$F$89, "&lt;&gt;C", $G$14:$G$89, {"1","5W3"}, $G$14:$G$89, {"1";"5W3"}, $K$14:$K$89, "&lt;="&amp;$A113, $L$14:$L$89, "&gt;="&amp;$A114)), SUM(COUNTIFS($J$14:$J$89, G$106, $I$14:$I$89, "&gt; 0", $F$14:$F$89, "&lt;&gt;C", $G$14:$G$89, {"1","8W1"}, $G$14:$G$89, {"1";"8W1"}, $K$14:$K$89, "&lt;="&amp;$A113, $L$14:$L$89, "&gt;="&amp;$A114)), SUM(COUNTIFS($J$14:$J$89, G$106, $I$14:$I$89, "&gt; 0", $F$14:$F$89, "&lt;&gt;C", $G$14:$G$89, {"1","8W2"}, $G$14:$G$89, {"1";"8W2"}, $K$14:$K$89, "&lt;="&amp;$A113, $L$14:$L$89, "&gt;="&amp;$A114)), SUM(COUNTIFS($J$14:$J$89, G$106, $I$14:$I$89, "&gt; 0", $F$14:$F$89, "&lt;&gt;C", $G$14:$G$89, {"8W1","5W1"}, $G$14:$G$89, {"8W1";"5W1"}, $K$14:$K$89, "&lt;="&amp;$A113, $L$14:$L$89, "&gt;="&amp;$A114)), SUM(COUNTIFS($J$14:$J$89, G$106, $I$14:$I$89, "&gt; 0", $F$14:$F$89, "&lt;&gt;C", $G$14:$G$89, {"8W1","5W2"}, $G$14:$G$89, {"8W1";"5W2"}, $K$14:$K$89, "&lt;="&amp;$A113, $L$14:$L$89, "&gt;="&amp;$A114)), SUM(COUNTIFS($J$14:$J$89, G$106, $I$14:$I$89, "&gt; 0", $F$14:$F$89, "&lt;&gt;C", $G$14:$G$89, {"8W2","5W2"}, $G$14:$G$89, {"8W2";"5W2"}, $K$14:$K$89, "&lt;="&amp;$A113, $L$14:$L$89, "&gt;="&amp;$A114)), SUM(COUNTIFS($J$14:$J$89, G$106, $I$14:$I$89, "&gt; 0", $F$14:$F$89, "&lt;&gt;C", $G$14:$G$89, {"8W2","5W3"}, $G$14:$G$89, {"8W2";"5W3"}, $K$14:$K$89, "&lt;="&amp;$A113, $L$14:$L$89, "&gt;="&amp;$A114))))</f>
        <v>1</v>
      </c>
      <c r="H113" s="54">
        <f xml:space="preserve"> IF(COUNTIFS($J$14:$J$89, H$106, $I$14:$I$89, "&gt; 0", $F$14:$F$89, "&lt;&gt;C", $K$14:$K$89, "&lt;="&amp;$A113, $L$14:$L$89, "&gt;="&amp;$A114) &lt; 2, COUNTIFS($J$14:$J$89, H$106, $I$14:$I$89, "&gt; 0", $F$14:$F$89, "&lt;&gt;C", $K$14:$K$89, "&lt;="&amp;$A113, $L$14:$L$89, "&gt;="&amp;$A114), MAX(SUM(COUNTIFS($J$14:$J$89, H$106, $I$14:$I$89, "&gt; 0", $F$14:$F$89, "&lt;&gt;C", $G$14:$G$89, {"1"}, $G$14:$G$89, {"1"}, $K$14:$K$89, "&lt;="&amp;$A113, $L$14:$L$89, "&gt;="&amp;$A114)), SUM(COUNTIFS($J$14:$J$89, H$106, $I$14:$I$89, "&gt; 0", $F$14:$F$89, "&lt;&gt;C", $G$14:$G$89, {"1","5W1"}, $G$14:$G$89, {"1";"5W1"}, $K$14:$K$89, "&lt;="&amp;$A113, $L$14:$L$89, "&gt;="&amp;$A114)), SUM(COUNTIFS($J$14:$J$89, H$106, $I$14:$I$89, "&gt; 0", $F$14:$F$89, "&lt;&gt;C", $G$14:$G$89, {"1","5W2"}, $G$14:$G$89, {"1";"5W2"}, $K$14:$K$89, "&lt;="&amp;$A113, $L$14:$L$89, "&gt;="&amp;$A114)), SUM(COUNTIFS($J$14:$J$89, H$106, $I$14:$I$89, "&gt; 0", $F$14:$F$89, "&lt;&gt;C", $G$14:$G$89, {"1","5W3"}, $G$14:$G$89, {"1";"5W3"}, $K$14:$K$89, "&lt;="&amp;$A113, $L$14:$L$89, "&gt;="&amp;$A114)), SUM(COUNTIFS($J$14:$J$89, H$106, $I$14:$I$89, "&gt; 0", $F$14:$F$89, "&lt;&gt;C", $G$14:$G$89, {"1","8W1"}, $G$14:$G$89, {"1";"8W1"}, $K$14:$K$89, "&lt;="&amp;$A113, $L$14:$L$89, "&gt;="&amp;$A114)), SUM(COUNTIFS($J$14:$J$89, H$106, $I$14:$I$89, "&gt; 0", $F$14:$F$89, "&lt;&gt;C", $G$14:$G$89, {"1","8W2"}, $G$14:$G$89, {"1";"8W2"}, $K$14:$K$89, "&lt;="&amp;$A113, $L$14:$L$89, "&gt;="&amp;$A114)), SUM(COUNTIFS($J$14:$J$89, H$106, $I$14:$I$89, "&gt; 0", $F$14:$F$89, "&lt;&gt;C", $G$14:$G$89, {"8W1","5W1"}, $G$14:$G$89, {"8W1";"5W1"}, $K$14:$K$89, "&lt;="&amp;$A113, $L$14:$L$89, "&gt;="&amp;$A114)), SUM(COUNTIFS($J$14:$J$89, H$106, $I$14:$I$89, "&gt; 0", $F$14:$F$89, "&lt;&gt;C", $G$14:$G$89, {"8W1","5W2"}, $G$14:$G$89, {"8W1";"5W2"}, $K$14:$K$89, "&lt;="&amp;$A113, $L$14:$L$89, "&gt;="&amp;$A114)), SUM(COUNTIFS($J$14:$J$89, H$106, $I$14:$I$89, "&gt; 0", $F$14:$F$89, "&lt;&gt;C", $G$14:$G$89, {"8W2","5W2"}, $G$14:$G$89, {"8W2";"5W2"}, $K$14:$K$89, "&lt;="&amp;$A113, $L$14:$L$89, "&gt;="&amp;$A114)), SUM(COUNTIFS($J$14:$J$89, H$106, $I$14:$I$89, "&gt; 0", $F$14:$F$89, "&lt;&gt;C", $G$14:$G$89, {"8W2","5W3"}, $G$14:$G$89, {"8W2";"5W3"}, $K$14:$K$89, "&lt;="&amp;$A113, $L$14:$L$89, "&gt;="&amp;$A114))))</f>
        <v>1</v>
      </c>
      <c r="I113" s="173"/>
      <c r="K113" s="153"/>
      <c r="L113" s="153"/>
      <c r="M113" s="153"/>
      <c r="N113" s="153"/>
      <c r="O113" s="153"/>
      <c r="P113" s="153"/>
    </row>
    <row r="114" spans="1:16" ht="14.45" customHeight="1" x14ac:dyDescent="0.25">
      <c r="A114" s="152">
        <f t="shared" si="5"/>
        <v>0.3854166666666668</v>
      </c>
      <c r="B114" s="202" t="str">
        <f t="shared" si="4"/>
        <v>9:15 AM-9:30 AM</v>
      </c>
      <c r="C114" s="54">
        <f xml:space="preserve"> IF(COUNTIFS($J$14:$J$89, C$106, $I$14:$I$89, "&gt; 0", $F$14:$F$89, "&lt;&gt;C", $K$14:$K$89, "&lt;="&amp;$A114, $L$14:$L$89, "&gt;="&amp;$A115) &lt; 2, COUNTIFS($J$14:$J$89, C$106, $I$14:$I$89, "&gt; 0", $F$14:$F$89, "&lt;&gt;C", $K$14:$K$89, "&lt;="&amp;$A114, $L$14:$L$89, "&gt;="&amp;$A115), MAX(SUM(COUNTIFS($J$14:$J$89, C$106, $I$14:$I$89, "&gt; 0", $F$14:$F$89, "&lt;&gt;C", $G$14:$G$89, {"1"}, $G$14:$G$89, {"1"}, $K$14:$K$89, "&lt;="&amp;$A114, $L$14:$L$89, "&gt;="&amp;$A115)), SUM(COUNTIFS($J$14:$J$89, C$106, $I$14:$I$89, "&gt; 0", $F$14:$F$89, "&lt;&gt;C", $G$14:$G$89, {"1","5W1"}, $G$14:$G$89, {"1";"5W1"}, $K$14:$K$89, "&lt;="&amp;$A114, $L$14:$L$89, "&gt;="&amp;$A115)), SUM(COUNTIFS($J$14:$J$89, C$106, $I$14:$I$89, "&gt; 0", $F$14:$F$89, "&lt;&gt;C", $G$14:$G$89, {"1","5W2"}, $G$14:$G$89, {"1";"5W2"}, $K$14:$K$89, "&lt;="&amp;$A114, $L$14:$L$89, "&gt;="&amp;$A115)), SUM(COUNTIFS($J$14:$J$89, C$106, $I$14:$I$89, "&gt; 0", $F$14:$F$89, "&lt;&gt;C", $G$14:$G$89, {"1","5W3"}, $G$14:$G$89, {"1";"5W3"}, $K$14:$K$89, "&lt;="&amp;$A114, $L$14:$L$89, "&gt;="&amp;$A115)), SUM(COUNTIFS($J$14:$J$89, C$106, $I$14:$I$89, "&gt; 0", $F$14:$F$89, "&lt;&gt;C", $G$14:$G$89, {"1","8W1"}, $G$14:$G$89, {"1";"8W1"}, $K$14:$K$89, "&lt;="&amp;$A114, $L$14:$L$89, "&gt;="&amp;$A115)), SUM(COUNTIFS($J$14:$J$89, C$106, $I$14:$I$89, "&gt; 0", $F$14:$F$89, "&lt;&gt;C", $G$14:$G$89, {"1","8W2"}, $G$14:$G$89, {"1";"8W2"}, $K$14:$K$89, "&lt;="&amp;$A114, $L$14:$L$89, "&gt;="&amp;$A115)), SUM(COUNTIFS($J$14:$J$89, C$106, $I$14:$I$89, "&gt; 0", $F$14:$F$89, "&lt;&gt;C", $G$14:$G$89, {"8W1","5W1"}, $G$14:$G$89, {"8W1";"5W1"}, $K$14:$K$89, "&lt;="&amp;$A114, $L$14:$L$89, "&gt;="&amp;$A115)), SUM(COUNTIFS($J$14:$J$89, C$106, $I$14:$I$89, "&gt; 0", $F$14:$F$89, "&lt;&gt;C", $G$14:$G$89, {"8W1","5W2"}, $G$14:$G$89, {"8W1";"5W2"}, $K$14:$K$89, "&lt;="&amp;$A114, $L$14:$L$89, "&gt;="&amp;$A115)), SUM(COUNTIFS($J$14:$J$89, C$106, $I$14:$I$89, "&gt; 0", $F$14:$F$89, "&lt;&gt;C", $G$14:$G$89, {"8W2","5W2"}, $G$14:$G$89, {"8W2";"5W2"}, $K$14:$K$89, "&lt;="&amp;$A114, $L$14:$L$89, "&gt;="&amp;$A115)), SUM(COUNTIFS($J$14:$J$89, C$106, $I$14:$I$89, "&gt; 0", $F$14:$F$89, "&lt;&gt;C", $G$14:$G$89, {"8W2","5W3"}, $G$14:$G$89, {"8W2";"5W3"}, $K$14:$K$89, "&lt;="&amp;$A114, $L$14:$L$89, "&gt;="&amp;$A115))))</f>
        <v>0</v>
      </c>
      <c r="D114" s="54">
        <f xml:space="preserve"> IF(COUNTIFS($J$14:$J$89, D$106, $I$14:$I$89, "&gt; 0", $F$14:$F$89, "&lt;&gt;C", $K$14:$K$89, "&lt;="&amp;$A114, $L$14:$L$89, "&gt;="&amp;$A115) &lt; 2, COUNTIFS($J$14:$J$89, D$106, $I$14:$I$89, "&gt; 0", $F$14:$F$89, "&lt;&gt;C", $K$14:$K$89, "&lt;="&amp;$A114, $L$14:$L$89, "&gt;="&amp;$A115), MAX(SUM(COUNTIFS($J$14:$J$89, D$106, $I$14:$I$89, "&gt; 0", $F$14:$F$89, "&lt;&gt;C", $G$14:$G$89, {"1"}, $G$14:$G$89, {"1"}, $K$14:$K$89, "&lt;="&amp;$A114, $L$14:$L$89, "&gt;="&amp;$A115)), SUM(COUNTIFS($J$14:$J$89, D$106, $I$14:$I$89, "&gt; 0", $F$14:$F$89, "&lt;&gt;C", $G$14:$G$89, {"1","5W1"}, $G$14:$G$89, {"1";"5W1"}, $K$14:$K$89, "&lt;="&amp;$A114, $L$14:$L$89, "&gt;="&amp;$A115)), SUM(COUNTIFS($J$14:$J$89, D$106, $I$14:$I$89, "&gt; 0", $F$14:$F$89, "&lt;&gt;C", $G$14:$G$89, {"1","5W2"}, $G$14:$G$89, {"1";"5W2"}, $K$14:$K$89, "&lt;="&amp;$A114, $L$14:$L$89, "&gt;="&amp;$A115)), SUM(COUNTIFS($J$14:$J$89, D$106, $I$14:$I$89, "&gt; 0", $F$14:$F$89, "&lt;&gt;C", $G$14:$G$89, {"1","5W3"}, $G$14:$G$89, {"1";"5W3"}, $K$14:$K$89, "&lt;="&amp;$A114, $L$14:$L$89, "&gt;="&amp;$A115)), SUM(COUNTIFS($J$14:$J$89, D$106, $I$14:$I$89, "&gt; 0", $F$14:$F$89, "&lt;&gt;C", $G$14:$G$89, {"1","8W1"}, $G$14:$G$89, {"1";"8W1"}, $K$14:$K$89, "&lt;="&amp;$A114, $L$14:$L$89, "&gt;="&amp;$A115)), SUM(COUNTIFS($J$14:$J$89, D$106, $I$14:$I$89, "&gt; 0", $F$14:$F$89, "&lt;&gt;C", $G$14:$G$89, {"1","8W2"}, $G$14:$G$89, {"1";"8W2"}, $K$14:$K$89, "&lt;="&amp;$A114, $L$14:$L$89, "&gt;="&amp;$A115)), SUM(COUNTIFS($J$14:$J$89, D$106, $I$14:$I$89, "&gt; 0", $F$14:$F$89, "&lt;&gt;C", $G$14:$G$89, {"8W1","5W1"}, $G$14:$G$89, {"8W1";"5W1"}, $K$14:$K$89, "&lt;="&amp;$A114, $L$14:$L$89, "&gt;="&amp;$A115)), SUM(COUNTIFS($J$14:$J$89, D$106, $I$14:$I$89, "&gt; 0", $F$14:$F$89, "&lt;&gt;C", $G$14:$G$89, {"8W1","5W2"}, $G$14:$G$89, {"8W1";"5W2"}, $K$14:$K$89, "&lt;="&amp;$A114, $L$14:$L$89, "&gt;="&amp;$A115)), SUM(COUNTIFS($J$14:$J$89, D$106, $I$14:$I$89, "&gt; 0", $F$14:$F$89, "&lt;&gt;C", $G$14:$G$89, {"8W2","5W2"}, $G$14:$G$89, {"8W2";"5W2"}, $K$14:$K$89, "&lt;="&amp;$A114, $L$14:$L$89, "&gt;="&amp;$A115)), SUM(COUNTIFS($J$14:$J$89, D$106, $I$14:$I$89, "&gt; 0", $F$14:$F$89, "&lt;&gt;C", $G$14:$G$89, {"8W2","5W3"}, $G$14:$G$89, {"8W2";"5W3"}, $K$14:$K$89, "&lt;="&amp;$A114, $L$14:$L$89, "&gt;="&amp;$A115))))</f>
        <v>1</v>
      </c>
      <c r="E114" s="54">
        <f xml:space="preserve"> IF(COUNTIFS($J$14:$J$89, E$106, $I$14:$I$89, "&gt; 0", $F$14:$F$89, "&lt;&gt;C", $K$14:$K$89, "&lt;="&amp;$A114, $L$14:$L$89, "&gt;="&amp;$A115) &lt; 2, COUNTIFS($J$14:$J$89, E$106, $I$14:$I$89, "&gt; 0", $F$14:$F$89, "&lt;&gt;C", $K$14:$K$89, "&lt;="&amp;$A114, $L$14:$L$89, "&gt;="&amp;$A115), MAX(SUM(COUNTIFS($J$14:$J$89, E$106, $I$14:$I$89, "&gt; 0", $F$14:$F$89, "&lt;&gt;C", $G$14:$G$89, {"1"}, $G$14:$G$89, {"1"}, $K$14:$K$89, "&lt;="&amp;$A114, $L$14:$L$89, "&gt;="&amp;$A115)), SUM(COUNTIFS($J$14:$J$89, E$106, $I$14:$I$89, "&gt; 0", $F$14:$F$89, "&lt;&gt;C", $G$14:$G$89, {"1","5W1"}, $G$14:$G$89, {"1";"5W1"}, $K$14:$K$89, "&lt;="&amp;$A114, $L$14:$L$89, "&gt;="&amp;$A115)), SUM(COUNTIFS($J$14:$J$89, E$106, $I$14:$I$89, "&gt; 0", $F$14:$F$89, "&lt;&gt;C", $G$14:$G$89, {"1","5W2"}, $G$14:$G$89, {"1";"5W2"}, $K$14:$K$89, "&lt;="&amp;$A114, $L$14:$L$89, "&gt;="&amp;$A115)), SUM(COUNTIFS($J$14:$J$89, E$106, $I$14:$I$89, "&gt; 0", $F$14:$F$89, "&lt;&gt;C", $G$14:$G$89, {"1","5W3"}, $G$14:$G$89, {"1";"5W3"}, $K$14:$K$89, "&lt;="&amp;$A114, $L$14:$L$89, "&gt;="&amp;$A115)), SUM(COUNTIFS($J$14:$J$89, E$106, $I$14:$I$89, "&gt; 0", $F$14:$F$89, "&lt;&gt;C", $G$14:$G$89, {"1","8W1"}, $G$14:$G$89, {"1";"8W1"}, $K$14:$K$89, "&lt;="&amp;$A114, $L$14:$L$89, "&gt;="&amp;$A115)), SUM(COUNTIFS($J$14:$J$89, E$106, $I$14:$I$89, "&gt; 0", $F$14:$F$89, "&lt;&gt;C", $G$14:$G$89, {"1","8W2"}, $G$14:$G$89, {"1";"8W2"}, $K$14:$K$89, "&lt;="&amp;$A114, $L$14:$L$89, "&gt;="&amp;$A115)), SUM(COUNTIFS($J$14:$J$89, E$106, $I$14:$I$89, "&gt; 0", $F$14:$F$89, "&lt;&gt;C", $G$14:$G$89, {"8W1","5W1"}, $G$14:$G$89, {"8W1";"5W1"}, $K$14:$K$89, "&lt;="&amp;$A114, $L$14:$L$89, "&gt;="&amp;$A115)), SUM(COUNTIFS($J$14:$J$89, E$106, $I$14:$I$89, "&gt; 0", $F$14:$F$89, "&lt;&gt;C", $G$14:$G$89, {"8W1","5W2"}, $G$14:$G$89, {"8W1";"5W2"}, $K$14:$K$89, "&lt;="&amp;$A114, $L$14:$L$89, "&gt;="&amp;$A115)), SUM(COUNTIFS($J$14:$J$89, E$106, $I$14:$I$89, "&gt; 0", $F$14:$F$89, "&lt;&gt;C", $G$14:$G$89, {"8W2","5W2"}, $G$14:$G$89, {"8W2";"5W2"}, $K$14:$K$89, "&lt;="&amp;$A114, $L$14:$L$89, "&gt;="&amp;$A115)), SUM(COUNTIFS($J$14:$J$89, E$106, $I$14:$I$89, "&gt; 0", $F$14:$F$89, "&lt;&gt;C", $G$14:$G$89, {"8W2","5W3"}, $G$14:$G$89, {"8W2";"5W3"}, $K$14:$K$89, "&lt;="&amp;$A114, $L$14:$L$89, "&gt;="&amp;$A115))))</f>
        <v>0</v>
      </c>
      <c r="F114" s="54">
        <f xml:space="preserve"> IF(COUNTIFS($J$14:$J$89, F$106, $I$14:$I$89, "&gt; 0", $F$14:$F$89, "&lt;&gt;C", $K$14:$K$89, "&lt;="&amp;$A114, $L$14:$L$89, "&gt;="&amp;$A115) &lt; 2, COUNTIFS($J$14:$J$89, F$106, $I$14:$I$89, "&gt; 0", $F$14:$F$89, "&lt;&gt;C", $K$14:$K$89, "&lt;="&amp;$A114, $L$14:$L$89, "&gt;="&amp;$A115), MAX(SUM(COUNTIFS($J$14:$J$89, F$106, $I$14:$I$89, "&gt; 0", $F$14:$F$89, "&lt;&gt;C", $G$14:$G$89, {"1"}, $G$14:$G$89, {"1"}, $K$14:$K$89, "&lt;="&amp;$A114, $L$14:$L$89, "&gt;="&amp;$A115)), SUM(COUNTIFS($J$14:$J$89, F$106, $I$14:$I$89, "&gt; 0", $F$14:$F$89, "&lt;&gt;C", $G$14:$G$89, {"1","5W1"}, $G$14:$G$89, {"1";"5W1"}, $K$14:$K$89, "&lt;="&amp;$A114, $L$14:$L$89, "&gt;="&amp;$A115)), SUM(COUNTIFS($J$14:$J$89, F$106, $I$14:$I$89, "&gt; 0", $F$14:$F$89, "&lt;&gt;C", $G$14:$G$89, {"1","5W2"}, $G$14:$G$89, {"1";"5W2"}, $K$14:$K$89, "&lt;="&amp;$A114, $L$14:$L$89, "&gt;="&amp;$A115)), SUM(COUNTIFS($J$14:$J$89, F$106, $I$14:$I$89, "&gt; 0", $F$14:$F$89, "&lt;&gt;C", $G$14:$G$89, {"1","5W3"}, $G$14:$G$89, {"1";"5W3"}, $K$14:$K$89, "&lt;="&amp;$A114, $L$14:$L$89, "&gt;="&amp;$A115)), SUM(COUNTIFS($J$14:$J$89, F$106, $I$14:$I$89, "&gt; 0", $F$14:$F$89, "&lt;&gt;C", $G$14:$G$89, {"1","8W1"}, $G$14:$G$89, {"1";"8W1"}, $K$14:$K$89, "&lt;="&amp;$A114, $L$14:$L$89, "&gt;="&amp;$A115)), SUM(COUNTIFS($J$14:$J$89, F$106, $I$14:$I$89, "&gt; 0", $F$14:$F$89, "&lt;&gt;C", $G$14:$G$89, {"1","8W2"}, $G$14:$G$89, {"1";"8W2"}, $K$14:$K$89, "&lt;="&amp;$A114, $L$14:$L$89, "&gt;="&amp;$A115)), SUM(COUNTIFS($J$14:$J$89, F$106, $I$14:$I$89, "&gt; 0", $F$14:$F$89, "&lt;&gt;C", $G$14:$G$89, {"8W1","5W1"}, $G$14:$G$89, {"8W1";"5W1"}, $K$14:$K$89, "&lt;="&amp;$A114, $L$14:$L$89, "&gt;="&amp;$A115)), SUM(COUNTIFS($J$14:$J$89, F$106, $I$14:$I$89, "&gt; 0", $F$14:$F$89, "&lt;&gt;C", $G$14:$G$89, {"8W1","5W2"}, $G$14:$G$89, {"8W1";"5W2"}, $K$14:$K$89, "&lt;="&amp;$A114, $L$14:$L$89, "&gt;="&amp;$A115)), SUM(COUNTIFS($J$14:$J$89, F$106, $I$14:$I$89, "&gt; 0", $F$14:$F$89, "&lt;&gt;C", $G$14:$G$89, {"8W2","5W2"}, $G$14:$G$89, {"8W2";"5W2"}, $K$14:$K$89, "&lt;="&amp;$A114, $L$14:$L$89, "&gt;="&amp;$A115)), SUM(COUNTIFS($J$14:$J$89, F$106, $I$14:$I$89, "&gt; 0", $F$14:$F$89, "&lt;&gt;C", $G$14:$G$89, {"8W2","5W3"}, $G$14:$G$89, {"8W2";"5W3"}, $K$14:$K$89, "&lt;="&amp;$A114, $L$14:$L$89, "&gt;="&amp;$A115))))</f>
        <v>1</v>
      </c>
      <c r="G114" s="54">
        <f xml:space="preserve"> IF(COUNTIFS($J$14:$J$89, G$106, $I$14:$I$89, "&gt; 0", $F$14:$F$89, "&lt;&gt;C", $K$14:$K$89, "&lt;="&amp;$A114, $L$14:$L$89, "&gt;="&amp;$A115) &lt; 2, COUNTIFS($J$14:$J$89, G$106, $I$14:$I$89, "&gt; 0", $F$14:$F$89, "&lt;&gt;C", $K$14:$K$89, "&lt;="&amp;$A114, $L$14:$L$89, "&gt;="&amp;$A115), MAX(SUM(COUNTIFS($J$14:$J$89, G$106, $I$14:$I$89, "&gt; 0", $F$14:$F$89, "&lt;&gt;C", $G$14:$G$89, {"1"}, $G$14:$G$89, {"1"}, $K$14:$K$89, "&lt;="&amp;$A114, $L$14:$L$89, "&gt;="&amp;$A115)), SUM(COUNTIFS($J$14:$J$89, G$106, $I$14:$I$89, "&gt; 0", $F$14:$F$89, "&lt;&gt;C", $G$14:$G$89, {"1","5W1"}, $G$14:$G$89, {"1";"5W1"}, $K$14:$K$89, "&lt;="&amp;$A114, $L$14:$L$89, "&gt;="&amp;$A115)), SUM(COUNTIFS($J$14:$J$89, G$106, $I$14:$I$89, "&gt; 0", $F$14:$F$89, "&lt;&gt;C", $G$14:$G$89, {"1","5W2"}, $G$14:$G$89, {"1";"5W2"}, $K$14:$K$89, "&lt;="&amp;$A114, $L$14:$L$89, "&gt;="&amp;$A115)), SUM(COUNTIFS($J$14:$J$89, G$106, $I$14:$I$89, "&gt; 0", $F$14:$F$89, "&lt;&gt;C", $G$14:$G$89, {"1","5W3"}, $G$14:$G$89, {"1";"5W3"}, $K$14:$K$89, "&lt;="&amp;$A114, $L$14:$L$89, "&gt;="&amp;$A115)), SUM(COUNTIFS($J$14:$J$89, G$106, $I$14:$I$89, "&gt; 0", $F$14:$F$89, "&lt;&gt;C", $G$14:$G$89, {"1","8W1"}, $G$14:$G$89, {"1";"8W1"}, $K$14:$K$89, "&lt;="&amp;$A114, $L$14:$L$89, "&gt;="&amp;$A115)), SUM(COUNTIFS($J$14:$J$89, G$106, $I$14:$I$89, "&gt; 0", $F$14:$F$89, "&lt;&gt;C", $G$14:$G$89, {"1","8W2"}, $G$14:$G$89, {"1";"8W2"}, $K$14:$K$89, "&lt;="&amp;$A114, $L$14:$L$89, "&gt;="&amp;$A115)), SUM(COUNTIFS($J$14:$J$89, G$106, $I$14:$I$89, "&gt; 0", $F$14:$F$89, "&lt;&gt;C", $G$14:$G$89, {"8W1","5W1"}, $G$14:$G$89, {"8W1";"5W1"}, $K$14:$K$89, "&lt;="&amp;$A114, $L$14:$L$89, "&gt;="&amp;$A115)), SUM(COUNTIFS($J$14:$J$89, G$106, $I$14:$I$89, "&gt; 0", $F$14:$F$89, "&lt;&gt;C", $G$14:$G$89, {"8W1","5W2"}, $G$14:$G$89, {"8W1";"5W2"}, $K$14:$K$89, "&lt;="&amp;$A114, $L$14:$L$89, "&gt;="&amp;$A115)), SUM(COUNTIFS($J$14:$J$89, G$106, $I$14:$I$89, "&gt; 0", $F$14:$F$89, "&lt;&gt;C", $G$14:$G$89, {"8W2","5W2"}, $G$14:$G$89, {"8W2";"5W2"}, $K$14:$K$89, "&lt;="&amp;$A114, $L$14:$L$89, "&gt;="&amp;$A115)), SUM(COUNTIFS($J$14:$J$89, G$106, $I$14:$I$89, "&gt; 0", $F$14:$F$89, "&lt;&gt;C", $G$14:$G$89, {"8W2","5W3"}, $G$14:$G$89, {"8W2";"5W3"}, $K$14:$K$89, "&lt;="&amp;$A114, $L$14:$L$89, "&gt;="&amp;$A115))))</f>
        <v>0</v>
      </c>
      <c r="H114" s="54">
        <f xml:space="preserve"> IF(COUNTIFS($J$14:$J$89, H$106, $I$14:$I$89, "&gt; 0", $F$14:$F$89, "&lt;&gt;C", $K$14:$K$89, "&lt;="&amp;$A114, $L$14:$L$89, "&gt;="&amp;$A115) &lt; 2, COUNTIFS($J$14:$J$89, H$106, $I$14:$I$89, "&gt; 0", $F$14:$F$89, "&lt;&gt;C", $K$14:$K$89, "&lt;="&amp;$A114, $L$14:$L$89, "&gt;="&amp;$A115), MAX(SUM(COUNTIFS($J$14:$J$89, H$106, $I$14:$I$89, "&gt; 0", $F$14:$F$89, "&lt;&gt;C", $G$14:$G$89, {"1"}, $G$14:$G$89, {"1"}, $K$14:$K$89, "&lt;="&amp;$A114, $L$14:$L$89, "&gt;="&amp;$A115)), SUM(COUNTIFS($J$14:$J$89, H$106, $I$14:$I$89, "&gt; 0", $F$14:$F$89, "&lt;&gt;C", $G$14:$G$89, {"1","5W1"}, $G$14:$G$89, {"1";"5W1"}, $K$14:$K$89, "&lt;="&amp;$A114, $L$14:$L$89, "&gt;="&amp;$A115)), SUM(COUNTIFS($J$14:$J$89, H$106, $I$14:$I$89, "&gt; 0", $F$14:$F$89, "&lt;&gt;C", $G$14:$G$89, {"1","5W2"}, $G$14:$G$89, {"1";"5W2"}, $K$14:$K$89, "&lt;="&amp;$A114, $L$14:$L$89, "&gt;="&amp;$A115)), SUM(COUNTIFS($J$14:$J$89, H$106, $I$14:$I$89, "&gt; 0", $F$14:$F$89, "&lt;&gt;C", $G$14:$G$89, {"1","5W3"}, $G$14:$G$89, {"1";"5W3"}, $K$14:$K$89, "&lt;="&amp;$A114, $L$14:$L$89, "&gt;="&amp;$A115)), SUM(COUNTIFS($J$14:$J$89, H$106, $I$14:$I$89, "&gt; 0", $F$14:$F$89, "&lt;&gt;C", $G$14:$G$89, {"1","8W1"}, $G$14:$G$89, {"1";"8W1"}, $K$14:$K$89, "&lt;="&amp;$A114, $L$14:$L$89, "&gt;="&amp;$A115)), SUM(COUNTIFS($J$14:$J$89, H$106, $I$14:$I$89, "&gt; 0", $F$14:$F$89, "&lt;&gt;C", $G$14:$G$89, {"1","8W2"}, $G$14:$G$89, {"1";"8W2"}, $K$14:$K$89, "&lt;="&amp;$A114, $L$14:$L$89, "&gt;="&amp;$A115)), SUM(COUNTIFS($J$14:$J$89, H$106, $I$14:$I$89, "&gt; 0", $F$14:$F$89, "&lt;&gt;C", $G$14:$G$89, {"8W1","5W1"}, $G$14:$G$89, {"8W1";"5W1"}, $K$14:$K$89, "&lt;="&amp;$A114, $L$14:$L$89, "&gt;="&amp;$A115)), SUM(COUNTIFS($J$14:$J$89, H$106, $I$14:$I$89, "&gt; 0", $F$14:$F$89, "&lt;&gt;C", $G$14:$G$89, {"8W1","5W2"}, $G$14:$G$89, {"8W1";"5W2"}, $K$14:$K$89, "&lt;="&amp;$A114, $L$14:$L$89, "&gt;="&amp;$A115)), SUM(COUNTIFS($J$14:$J$89, H$106, $I$14:$I$89, "&gt; 0", $F$14:$F$89, "&lt;&gt;C", $G$14:$G$89, {"8W2","5W2"}, $G$14:$G$89, {"8W2";"5W2"}, $K$14:$K$89, "&lt;="&amp;$A114, $L$14:$L$89, "&gt;="&amp;$A115)), SUM(COUNTIFS($J$14:$J$89, H$106, $I$14:$I$89, "&gt; 0", $F$14:$F$89, "&lt;&gt;C", $G$14:$G$89, {"8W2","5W3"}, $G$14:$G$89, {"8W2";"5W3"}, $K$14:$K$89, "&lt;="&amp;$A114, $L$14:$L$89, "&gt;="&amp;$A115))))</f>
        <v>1</v>
      </c>
      <c r="P114"/>
    </row>
    <row r="115" spans="1:16" ht="14.45" customHeight="1" x14ac:dyDescent="0.25">
      <c r="A115" s="152">
        <f t="shared" si="5"/>
        <v>0.39583333333333348</v>
      </c>
      <c r="B115" s="202" t="str">
        <f t="shared" si="4"/>
        <v>9:30 AM-9:45 AM</v>
      </c>
      <c r="C115" s="54">
        <f xml:space="preserve"> IF(COUNTIFS($J$14:$J$89, C$106, $I$14:$I$89, "&gt; 0", $F$14:$F$89, "&lt;&gt;C", $K$14:$K$89, "&lt;="&amp;$A115, $L$14:$L$89, "&gt;="&amp;$A116) &lt; 2, COUNTIFS($J$14:$J$89, C$106, $I$14:$I$89, "&gt; 0", $F$14:$F$89, "&lt;&gt;C", $K$14:$K$89, "&lt;="&amp;$A115, $L$14:$L$89, "&gt;="&amp;$A116), MAX(SUM(COUNTIFS($J$14:$J$89, C$106, $I$14:$I$89, "&gt; 0", $F$14:$F$89, "&lt;&gt;C", $G$14:$G$89, {"1"}, $G$14:$G$89, {"1"}, $K$14:$K$89, "&lt;="&amp;$A115, $L$14:$L$89, "&gt;="&amp;$A116)), SUM(COUNTIFS($J$14:$J$89, C$106, $I$14:$I$89, "&gt; 0", $F$14:$F$89, "&lt;&gt;C", $G$14:$G$89, {"1","5W1"}, $G$14:$G$89, {"1";"5W1"}, $K$14:$K$89, "&lt;="&amp;$A115, $L$14:$L$89, "&gt;="&amp;$A116)), SUM(COUNTIFS($J$14:$J$89, C$106, $I$14:$I$89, "&gt; 0", $F$14:$F$89, "&lt;&gt;C", $G$14:$G$89, {"1","5W2"}, $G$14:$G$89, {"1";"5W2"}, $K$14:$K$89, "&lt;="&amp;$A115, $L$14:$L$89, "&gt;="&amp;$A116)), SUM(COUNTIFS($J$14:$J$89, C$106, $I$14:$I$89, "&gt; 0", $F$14:$F$89, "&lt;&gt;C", $G$14:$G$89, {"1","5W3"}, $G$14:$G$89, {"1";"5W3"}, $K$14:$K$89, "&lt;="&amp;$A115, $L$14:$L$89, "&gt;="&amp;$A116)), SUM(COUNTIFS($J$14:$J$89, C$106, $I$14:$I$89, "&gt; 0", $F$14:$F$89, "&lt;&gt;C", $G$14:$G$89, {"1","8W1"}, $G$14:$G$89, {"1";"8W1"}, $K$14:$K$89, "&lt;="&amp;$A115, $L$14:$L$89, "&gt;="&amp;$A116)), SUM(COUNTIFS($J$14:$J$89, C$106, $I$14:$I$89, "&gt; 0", $F$14:$F$89, "&lt;&gt;C", $G$14:$G$89, {"1","8W2"}, $G$14:$G$89, {"1";"8W2"}, $K$14:$K$89, "&lt;="&amp;$A115, $L$14:$L$89, "&gt;="&amp;$A116)), SUM(COUNTIFS($J$14:$J$89, C$106, $I$14:$I$89, "&gt; 0", $F$14:$F$89, "&lt;&gt;C", $G$14:$G$89, {"8W1","5W1"}, $G$14:$G$89, {"8W1";"5W1"}, $K$14:$K$89, "&lt;="&amp;$A115, $L$14:$L$89, "&gt;="&amp;$A116)), SUM(COUNTIFS($J$14:$J$89, C$106, $I$14:$I$89, "&gt; 0", $F$14:$F$89, "&lt;&gt;C", $G$14:$G$89, {"8W1","5W2"}, $G$14:$G$89, {"8W1";"5W2"}, $K$14:$K$89, "&lt;="&amp;$A115, $L$14:$L$89, "&gt;="&amp;$A116)), SUM(COUNTIFS($J$14:$J$89, C$106, $I$14:$I$89, "&gt; 0", $F$14:$F$89, "&lt;&gt;C", $G$14:$G$89, {"8W2","5W2"}, $G$14:$G$89, {"8W2";"5W2"}, $K$14:$K$89, "&lt;="&amp;$A115, $L$14:$L$89, "&gt;="&amp;$A116)), SUM(COUNTIFS($J$14:$J$89, C$106, $I$14:$I$89, "&gt; 0", $F$14:$F$89, "&lt;&gt;C", $G$14:$G$89, {"8W2","5W3"}, $G$14:$G$89, {"8W2";"5W3"}, $K$14:$K$89, "&lt;="&amp;$A115, $L$14:$L$89, "&gt;="&amp;$A116))))</f>
        <v>1</v>
      </c>
      <c r="D115" s="54">
        <f xml:space="preserve"> IF(COUNTIFS($J$14:$J$89, D$106, $I$14:$I$89, "&gt; 0", $F$14:$F$89, "&lt;&gt;C", $K$14:$K$89, "&lt;="&amp;$A115, $L$14:$L$89, "&gt;="&amp;$A116) &lt; 2, COUNTIFS($J$14:$J$89, D$106, $I$14:$I$89, "&gt; 0", $F$14:$F$89, "&lt;&gt;C", $K$14:$K$89, "&lt;="&amp;$A115, $L$14:$L$89, "&gt;="&amp;$A116), MAX(SUM(COUNTIFS($J$14:$J$89, D$106, $I$14:$I$89, "&gt; 0", $F$14:$F$89, "&lt;&gt;C", $G$14:$G$89, {"1"}, $G$14:$G$89, {"1"}, $K$14:$K$89, "&lt;="&amp;$A115, $L$14:$L$89, "&gt;="&amp;$A116)), SUM(COUNTIFS($J$14:$J$89, D$106, $I$14:$I$89, "&gt; 0", $F$14:$F$89, "&lt;&gt;C", $G$14:$G$89, {"1","5W1"}, $G$14:$G$89, {"1";"5W1"}, $K$14:$K$89, "&lt;="&amp;$A115, $L$14:$L$89, "&gt;="&amp;$A116)), SUM(COUNTIFS($J$14:$J$89, D$106, $I$14:$I$89, "&gt; 0", $F$14:$F$89, "&lt;&gt;C", $G$14:$G$89, {"1","5W2"}, $G$14:$G$89, {"1";"5W2"}, $K$14:$K$89, "&lt;="&amp;$A115, $L$14:$L$89, "&gt;="&amp;$A116)), SUM(COUNTIFS($J$14:$J$89, D$106, $I$14:$I$89, "&gt; 0", $F$14:$F$89, "&lt;&gt;C", $G$14:$G$89, {"1","5W3"}, $G$14:$G$89, {"1";"5W3"}, $K$14:$K$89, "&lt;="&amp;$A115, $L$14:$L$89, "&gt;="&amp;$A116)), SUM(COUNTIFS($J$14:$J$89, D$106, $I$14:$I$89, "&gt; 0", $F$14:$F$89, "&lt;&gt;C", $G$14:$G$89, {"1","8W1"}, $G$14:$G$89, {"1";"8W1"}, $K$14:$K$89, "&lt;="&amp;$A115, $L$14:$L$89, "&gt;="&amp;$A116)), SUM(COUNTIFS($J$14:$J$89, D$106, $I$14:$I$89, "&gt; 0", $F$14:$F$89, "&lt;&gt;C", $G$14:$G$89, {"1","8W2"}, $G$14:$G$89, {"1";"8W2"}, $K$14:$K$89, "&lt;="&amp;$A115, $L$14:$L$89, "&gt;="&amp;$A116)), SUM(COUNTIFS($J$14:$J$89, D$106, $I$14:$I$89, "&gt; 0", $F$14:$F$89, "&lt;&gt;C", $G$14:$G$89, {"8W1","5W1"}, $G$14:$G$89, {"8W1";"5W1"}, $K$14:$K$89, "&lt;="&amp;$A115, $L$14:$L$89, "&gt;="&amp;$A116)), SUM(COUNTIFS($J$14:$J$89, D$106, $I$14:$I$89, "&gt; 0", $F$14:$F$89, "&lt;&gt;C", $G$14:$G$89, {"8W1","5W2"}, $G$14:$G$89, {"8W1";"5W2"}, $K$14:$K$89, "&lt;="&amp;$A115, $L$14:$L$89, "&gt;="&amp;$A116)), SUM(COUNTIFS($J$14:$J$89, D$106, $I$14:$I$89, "&gt; 0", $F$14:$F$89, "&lt;&gt;C", $G$14:$G$89, {"8W2","5W2"}, $G$14:$G$89, {"8W2";"5W2"}, $K$14:$K$89, "&lt;="&amp;$A115, $L$14:$L$89, "&gt;="&amp;$A116)), SUM(COUNTIFS($J$14:$J$89, D$106, $I$14:$I$89, "&gt; 0", $F$14:$F$89, "&lt;&gt;C", $G$14:$G$89, {"8W2","5W3"}, $G$14:$G$89, {"8W2";"5W3"}, $K$14:$K$89, "&lt;="&amp;$A115, $L$14:$L$89, "&gt;="&amp;$A116))))</f>
        <v>1</v>
      </c>
      <c r="E115" s="54">
        <f xml:space="preserve"> IF(COUNTIFS($J$14:$J$89, E$106, $I$14:$I$89, "&gt; 0", $F$14:$F$89, "&lt;&gt;C", $K$14:$K$89, "&lt;="&amp;$A115, $L$14:$L$89, "&gt;="&amp;$A116) &lt; 2, COUNTIFS($J$14:$J$89, E$106, $I$14:$I$89, "&gt; 0", $F$14:$F$89, "&lt;&gt;C", $K$14:$K$89, "&lt;="&amp;$A115, $L$14:$L$89, "&gt;="&amp;$A116), MAX(SUM(COUNTIFS($J$14:$J$89, E$106, $I$14:$I$89, "&gt; 0", $F$14:$F$89, "&lt;&gt;C", $G$14:$G$89, {"1"}, $G$14:$G$89, {"1"}, $K$14:$K$89, "&lt;="&amp;$A115, $L$14:$L$89, "&gt;="&amp;$A116)), SUM(COUNTIFS($J$14:$J$89, E$106, $I$14:$I$89, "&gt; 0", $F$14:$F$89, "&lt;&gt;C", $G$14:$G$89, {"1","5W1"}, $G$14:$G$89, {"1";"5W1"}, $K$14:$K$89, "&lt;="&amp;$A115, $L$14:$L$89, "&gt;="&amp;$A116)), SUM(COUNTIFS($J$14:$J$89, E$106, $I$14:$I$89, "&gt; 0", $F$14:$F$89, "&lt;&gt;C", $G$14:$G$89, {"1","5W2"}, $G$14:$G$89, {"1";"5W2"}, $K$14:$K$89, "&lt;="&amp;$A115, $L$14:$L$89, "&gt;="&amp;$A116)), SUM(COUNTIFS($J$14:$J$89, E$106, $I$14:$I$89, "&gt; 0", $F$14:$F$89, "&lt;&gt;C", $G$14:$G$89, {"1","5W3"}, $G$14:$G$89, {"1";"5W3"}, $K$14:$K$89, "&lt;="&amp;$A115, $L$14:$L$89, "&gt;="&amp;$A116)), SUM(COUNTIFS($J$14:$J$89, E$106, $I$14:$I$89, "&gt; 0", $F$14:$F$89, "&lt;&gt;C", $G$14:$G$89, {"1","8W1"}, $G$14:$G$89, {"1";"8W1"}, $K$14:$K$89, "&lt;="&amp;$A115, $L$14:$L$89, "&gt;="&amp;$A116)), SUM(COUNTIFS($J$14:$J$89, E$106, $I$14:$I$89, "&gt; 0", $F$14:$F$89, "&lt;&gt;C", $G$14:$G$89, {"1","8W2"}, $G$14:$G$89, {"1";"8W2"}, $K$14:$K$89, "&lt;="&amp;$A115, $L$14:$L$89, "&gt;="&amp;$A116)), SUM(COUNTIFS($J$14:$J$89, E$106, $I$14:$I$89, "&gt; 0", $F$14:$F$89, "&lt;&gt;C", $G$14:$G$89, {"8W1","5W1"}, $G$14:$G$89, {"8W1";"5W1"}, $K$14:$K$89, "&lt;="&amp;$A115, $L$14:$L$89, "&gt;="&amp;$A116)), SUM(COUNTIFS($J$14:$J$89, E$106, $I$14:$I$89, "&gt; 0", $F$14:$F$89, "&lt;&gt;C", $G$14:$G$89, {"8W1","5W2"}, $G$14:$G$89, {"8W1";"5W2"}, $K$14:$K$89, "&lt;="&amp;$A115, $L$14:$L$89, "&gt;="&amp;$A116)), SUM(COUNTIFS($J$14:$J$89, E$106, $I$14:$I$89, "&gt; 0", $F$14:$F$89, "&lt;&gt;C", $G$14:$G$89, {"8W2","5W2"}, $G$14:$G$89, {"8W2";"5W2"}, $K$14:$K$89, "&lt;="&amp;$A115, $L$14:$L$89, "&gt;="&amp;$A116)), SUM(COUNTIFS($J$14:$J$89, E$106, $I$14:$I$89, "&gt; 0", $F$14:$F$89, "&lt;&gt;C", $G$14:$G$89, {"8W2","5W3"}, $G$14:$G$89, {"8W2";"5W3"}, $K$14:$K$89, "&lt;="&amp;$A115, $L$14:$L$89, "&gt;="&amp;$A116))))</f>
        <v>1</v>
      </c>
      <c r="F115" s="54">
        <f xml:space="preserve"> IF(COUNTIFS($J$14:$J$89, F$106, $I$14:$I$89, "&gt; 0", $F$14:$F$89, "&lt;&gt;C", $K$14:$K$89, "&lt;="&amp;$A115, $L$14:$L$89, "&gt;="&amp;$A116) &lt; 2, COUNTIFS($J$14:$J$89, F$106, $I$14:$I$89, "&gt; 0", $F$14:$F$89, "&lt;&gt;C", $K$14:$K$89, "&lt;="&amp;$A115, $L$14:$L$89, "&gt;="&amp;$A116), MAX(SUM(COUNTIFS($J$14:$J$89, F$106, $I$14:$I$89, "&gt; 0", $F$14:$F$89, "&lt;&gt;C", $G$14:$G$89, {"1"}, $G$14:$G$89, {"1"}, $K$14:$K$89, "&lt;="&amp;$A115, $L$14:$L$89, "&gt;="&amp;$A116)), SUM(COUNTIFS($J$14:$J$89, F$106, $I$14:$I$89, "&gt; 0", $F$14:$F$89, "&lt;&gt;C", $G$14:$G$89, {"1","5W1"}, $G$14:$G$89, {"1";"5W1"}, $K$14:$K$89, "&lt;="&amp;$A115, $L$14:$L$89, "&gt;="&amp;$A116)), SUM(COUNTIFS($J$14:$J$89, F$106, $I$14:$I$89, "&gt; 0", $F$14:$F$89, "&lt;&gt;C", $G$14:$G$89, {"1","5W2"}, $G$14:$G$89, {"1";"5W2"}, $K$14:$K$89, "&lt;="&amp;$A115, $L$14:$L$89, "&gt;="&amp;$A116)), SUM(COUNTIFS($J$14:$J$89, F$106, $I$14:$I$89, "&gt; 0", $F$14:$F$89, "&lt;&gt;C", $G$14:$G$89, {"1","5W3"}, $G$14:$G$89, {"1";"5W3"}, $K$14:$K$89, "&lt;="&amp;$A115, $L$14:$L$89, "&gt;="&amp;$A116)), SUM(COUNTIFS($J$14:$J$89, F$106, $I$14:$I$89, "&gt; 0", $F$14:$F$89, "&lt;&gt;C", $G$14:$G$89, {"1","8W1"}, $G$14:$G$89, {"1";"8W1"}, $K$14:$K$89, "&lt;="&amp;$A115, $L$14:$L$89, "&gt;="&amp;$A116)), SUM(COUNTIFS($J$14:$J$89, F$106, $I$14:$I$89, "&gt; 0", $F$14:$F$89, "&lt;&gt;C", $G$14:$G$89, {"1","8W2"}, $G$14:$G$89, {"1";"8W2"}, $K$14:$K$89, "&lt;="&amp;$A115, $L$14:$L$89, "&gt;="&amp;$A116)), SUM(COUNTIFS($J$14:$J$89, F$106, $I$14:$I$89, "&gt; 0", $F$14:$F$89, "&lt;&gt;C", $G$14:$G$89, {"8W1","5W1"}, $G$14:$G$89, {"8W1";"5W1"}, $K$14:$K$89, "&lt;="&amp;$A115, $L$14:$L$89, "&gt;="&amp;$A116)), SUM(COUNTIFS($J$14:$J$89, F$106, $I$14:$I$89, "&gt; 0", $F$14:$F$89, "&lt;&gt;C", $G$14:$G$89, {"8W1","5W2"}, $G$14:$G$89, {"8W1";"5W2"}, $K$14:$K$89, "&lt;="&amp;$A115, $L$14:$L$89, "&gt;="&amp;$A116)), SUM(COUNTIFS($J$14:$J$89, F$106, $I$14:$I$89, "&gt; 0", $F$14:$F$89, "&lt;&gt;C", $G$14:$G$89, {"8W2","5W2"}, $G$14:$G$89, {"8W2";"5W2"}, $K$14:$K$89, "&lt;="&amp;$A115, $L$14:$L$89, "&gt;="&amp;$A116)), SUM(COUNTIFS($J$14:$J$89, F$106, $I$14:$I$89, "&gt; 0", $F$14:$F$89, "&lt;&gt;C", $G$14:$G$89, {"8W2","5W3"}, $G$14:$G$89, {"8W2";"5W3"}, $K$14:$K$89, "&lt;="&amp;$A115, $L$14:$L$89, "&gt;="&amp;$A116))))</f>
        <v>1</v>
      </c>
      <c r="G115" s="54">
        <f xml:space="preserve"> IF(COUNTIFS($J$14:$J$89, G$106, $I$14:$I$89, "&gt; 0", $F$14:$F$89, "&lt;&gt;C", $K$14:$K$89, "&lt;="&amp;$A115, $L$14:$L$89, "&gt;="&amp;$A116) &lt; 2, COUNTIFS($J$14:$J$89, G$106, $I$14:$I$89, "&gt; 0", $F$14:$F$89, "&lt;&gt;C", $K$14:$K$89, "&lt;="&amp;$A115, $L$14:$L$89, "&gt;="&amp;$A116), MAX(SUM(COUNTIFS($J$14:$J$89, G$106, $I$14:$I$89, "&gt; 0", $F$14:$F$89, "&lt;&gt;C", $G$14:$G$89, {"1"}, $G$14:$G$89, {"1"}, $K$14:$K$89, "&lt;="&amp;$A115, $L$14:$L$89, "&gt;="&amp;$A116)), SUM(COUNTIFS($J$14:$J$89, G$106, $I$14:$I$89, "&gt; 0", $F$14:$F$89, "&lt;&gt;C", $G$14:$G$89, {"1","5W1"}, $G$14:$G$89, {"1";"5W1"}, $K$14:$K$89, "&lt;="&amp;$A115, $L$14:$L$89, "&gt;="&amp;$A116)), SUM(COUNTIFS($J$14:$J$89, G$106, $I$14:$I$89, "&gt; 0", $F$14:$F$89, "&lt;&gt;C", $G$14:$G$89, {"1","5W2"}, $G$14:$G$89, {"1";"5W2"}, $K$14:$K$89, "&lt;="&amp;$A115, $L$14:$L$89, "&gt;="&amp;$A116)), SUM(COUNTIFS($J$14:$J$89, G$106, $I$14:$I$89, "&gt; 0", $F$14:$F$89, "&lt;&gt;C", $G$14:$G$89, {"1","5W3"}, $G$14:$G$89, {"1";"5W3"}, $K$14:$K$89, "&lt;="&amp;$A115, $L$14:$L$89, "&gt;="&amp;$A116)), SUM(COUNTIFS($J$14:$J$89, G$106, $I$14:$I$89, "&gt; 0", $F$14:$F$89, "&lt;&gt;C", $G$14:$G$89, {"1","8W1"}, $G$14:$G$89, {"1";"8W1"}, $K$14:$K$89, "&lt;="&amp;$A115, $L$14:$L$89, "&gt;="&amp;$A116)), SUM(COUNTIFS($J$14:$J$89, G$106, $I$14:$I$89, "&gt; 0", $F$14:$F$89, "&lt;&gt;C", $G$14:$G$89, {"1","8W2"}, $G$14:$G$89, {"1";"8W2"}, $K$14:$K$89, "&lt;="&amp;$A115, $L$14:$L$89, "&gt;="&amp;$A116)), SUM(COUNTIFS($J$14:$J$89, G$106, $I$14:$I$89, "&gt; 0", $F$14:$F$89, "&lt;&gt;C", $G$14:$G$89, {"8W1","5W1"}, $G$14:$G$89, {"8W1";"5W1"}, $K$14:$K$89, "&lt;="&amp;$A115, $L$14:$L$89, "&gt;="&amp;$A116)), SUM(COUNTIFS($J$14:$J$89, G$106, $I$14:$I$89, "&gt; 0", $F$14:$F$89, "&lt;&gt;C", $G$14:$G$89, {"8W1","5W2"}, $G$14:$G$89, {"8W1";"5W2"}, $K$14:$K$89, "&lt;="&amp;$A115, $L$14:$L$89, "&gt;="&amp;$A116)), SUM(COUNTIFS($J$14:$J$89, G$106, $I$14:$I$89, "&gt; 0", $F$14:$F$89, "&lt;&gt;C", $G$14:$G$89, {"8W2","5W2"}, $G$14:$G$89, {"8W2";"5W2"}, $K$14:$K$89, "&lt;="&amp;$A115, $L$14:$L$89, "&gt;="&amp;$A116)), SUM(COUNTIFS($J$14:$J$89, G$106, $I$14:$I$89, "&gt; 0", $F$14:$F$89, "&lt;&gt;C", $G$14:$G$89, {"8W2","5W3"}, $G$14:$G$89, {"8W2";"5W3"}, $K$14:$K$89, "&lt;="&amp;$A115, $L$14:$L$89, "&gt;="&amp;$A116))))</f>
        <v>1</v>
      </c>
      <c r="H115" s="54">
        <f xml:space="preserve"> IF(COUNTIFS($J$14:$J$89, H$106, $I$14:$I$89, "&gt; 0", $F$14:$F$89, "&lt;&gt;C", $K$14:$K$89, "&lt;="&amp;$A115, $L$14:$L$89, "&gt;="&amp;$A116) &lt; 2, COUNTIFS($J$14:$J$89, H$106, $I$14:$I$89, "&gt; 0", $F$14:$F$89, "&lt;&gt;C", $K$14:$K$89, "&lt;="&amp;$A115, $L$14:$L$89, "&gt;="&amp;$A116), MAX(SUM(COUNTIFS($J$14:$J$89, H$106, $I$14:$I$89, "&gt; 0", $F$14:$F$89, "&lt;&gt;C", $G$14:$G$89, {"1"}, $G$14:$G$89, {"1"}, $K$14:$K$89, "&lt;="&amp;$A115, $L$14:$L$89, "&gt;="&amp;$A116)), SUM(COUNTIFS($J$14:$J$89, H$106, $I$14:$I$89, "&gt; 0", $F$14:$F$89, "&lt;&gt;C", $G$14:$G$89, {"1","5W1"}, $G$14:$G$89, {"1";"5W1"}, $K$14:$K$89, "&lt;="&amp;$A115, $L$14:$L$89, "&gt;="&amp;$A116)), SUM(COUNTIFS($J$14:$J$89, H$106, $I$14:$I$89, "&gt; 0", $F$14:$F$89, "&lt;&gt;C", $G$14:$G$89, {"1","5W2"}, $G$14:$G$89, {"1";"5W2"}, $K$14:$K$89, "&lt;="&amp;$A115, $L$14:$L$89, "&gt;="&amp;$A116)), SUM(COUNTIFS($J$14:$J$89, H$106, $I$14:$I$89, "&gt; 0", $F$14:$F$89, "&lt;&gt;C", $G$14:$G$89, {"1","5W3"}, $G$14:$G$89, {"1";"5W3"}, $K$14:$K$89, "&lt;="&amp;$A115, $L$14:$L$89, "&gt;="&amp;$A116)), SUM(COUNTIFS($J$14:$J$89, H$106, $I$14:$I$89, "&gt; 0", $F$14:$F$89, "&lt;&gt;C", $G$14:$G$89, {"1","8W1"}, $G$14:$G$89, {"1";"8W1"}, $K$14:$K$89, "&lt;="&amp;$A115, $L$14:$L$89, "&gt;="&amp;$A116)), SUM(COUNTIFS($J$14:$J$89, H$106, $I$14:$I$89, "&gt; 0", $F$14:$F$89, "&lt;&gt;C", $G$14:$G$89, {"1","8W2"}, $G$14:$G$89, {"1";"8W2"}, $K$14:$K$89, "&lt;="&amp;$A115, $L$14:$L$89, "&gt;="&amp;$A116)), SUM(COUNTIFS($J$14:$J$89, H$106, $I$14:$I$89, "&gt; 0", $F$14:$F$89, "&lt;&gt;C", $G$14:$G$89, {"8W1","5W1"}, $G$14:$G$89, {"8W1";"5W1"}, $K$14:$K$89, "&lt;="&amp;$A115, $L$14:$L$89, "&gt;="&amp;$A116)), SUM(COUNTIFS($J$14:$J$89, H$106, $I$14:$I$89, "&gt; 0", $F$14:$F$89, "&lt;&gt;C", $G$14:$G$89, {"8W1","5W2"}, $G$14:$G$89, {"8W1";"5W2"}, $K$14:$K$89, "&lt;="&amp;$A115, $L$14:$L$89, "&gt;="&amp;$A116)), SUM(COUNTIFS($J$14:$J$89, H$106, $I$14:$I$89, "&gt; 0", $F$14:$F$89, "&lt;&gt;C", $G$14:$G$89, {"8W2","5W2"}, $G$14:$G$89, {"8W2";"5W2"}, $K$14:$K$89, "&lt;="&amp;$A115, $L$14:$L$89, "&gt;="&amp;$A116)), SUM(COUNTIFS($J$14:$J$89, H$106, $I$14:$I$89, "&gt; 0", $F$14:$F$89, "&lt;&gt;C", $G$14:$G$89, {"8W2","5W3"}, $G$14:$G$89, {"8W2";"5W3"}, $K$14:$K$89, "&lt;="&amp;$A115, $L$14:$L$89, "&gt;="&amp;$A116))))</f>
        <v>1</v>
      </c>
      <c r="L115" s="172"/>
      <c r="P115"/>
    </row>
    <row r="116" spans="1:16" ht="14.45" customHeight="1" x14ac:dyDescent="0.25">
      <c r="A116" s="152">
        <f t="shared" si="5"/>
        <v>0.40625000000000017</v>
      </c>
      <c r="B116" s="202" t="str">
        <f t="shared" si="4"/>
        <v>9:45 AM-10:00 AM</v>
      </c>
      <c r="C116" s="54">
        <f xml:space="preserve"> IF(COUNTIFS($J$14:$J$89, C$106, $I$14:$I$89, "&gt; 0", $F$14:$F$89, "&lt;&gt;C", $K$14:$K$89, "&lt;="&amp;$A116, $L$14:$L$89, "&gt;="&amp;$A117) &lt; 2, COUNTIFS($J$14:$J$89, C$106, $I$14:$I$89, "&gt; 0", $F$14:$F$89, "&lt;&gt;C", $K$14:$K$89, "&lt;="&amp;$A116, $L$14:$L$89, "&gt;="&amp;$A117), MAX(SUM(COUNTIFS($J$14:$J$89, C$106, $I$14:$I$89, "&gt; 0", $F$14:$F$89, "&lt;&gt;C", $G$14:$G$89, {"1"}, $G$14:$G$89, {"1"}, $K$14:$K$89, "&lt;="&amp;$A116, $L$14:$L$89, "&gt;="&amp;$A117)), SUM(COUNTIFS($J$14:$J$89, C$106, $I$14:$I$89, "&gt; 0", $F$14:$F$89, "&lt;&gt;C", $G$14:$G$89, {"1","5W1"}, $G$14:$G$89, {"1";"5W1"}, $K$14:$K$89, "&lt;="&amp;$A116, $L$14:$L$89, "&gt;="&amp;$A117)), SUM(COUNTIFS($J$14:$J$89, C$106, $I$14:$I$89, "&gt; 0", $F$14:$F$89, "&lt;&gt;C", $G$14:$G$89, {"1","5W2"}, $G$14:$G$89, {"1";"5W2"}, $K$14:$K$89, "&lt;="&amp;$A116, $L$14:$L$89, "&gt;="&amp;$A117)), SUM(COUNTIFS($J$14:$J$89, C$106, $I$14:$I$89, "&gt; 0", $F$14:$F$89, "&lt;&gt;C", $G$14:$G$89, {"1","5W3"}, $G$14:$G$89, {"1";"5W3"}, $K$14:$K$89, "&lt;="&amp;$A116, $L$14:$L$89, "&gt;="&amp;$A117)), SUM(COUNTIFS($J$14:$J$89, C$106, $I$14:$I$89, "&gt; 0", $F$14:$F$89, "&lt;&gt;C", $G$14:$G$89, {"1","8W1"}, $G$14:$G$89, {"1";"8W1"}, $K$14:$K$89, "&lt;="&amp;$A116, $L$14:$L$89, "&gt;="&amp;$A117)), SUM(COUNTIFS($J$14:$J$89, C$106, $I$14:$I$89, "&gt; 0", $F$14:$F$89, "&lt;&gt;C", $G$14:$G$89, {"1","8W2"}, $G$14:$G$89, {"1";"8W2"}, $K$14:$K$89, "&lt;="&amp;$A116, $L$14:$L$89, "&gt;="&amp;$A117)), SUM(COUNTIFS($J$14:$J$89, C$106, $I$14:$I$89, "&gt; 0", $F$14:$F$89, "&lt;&gt;C", $G$14:$G$89, {"8W1","5W1"}, $G$14:$G$89, {"8W1";"5W1"}, $K$14:$K$89, "&lt;="&amp;$A116, $L$14:$L$89, "&gt;="&amp;$A117)), SUM(COUNTIFS($J$14:$J$89, C$106, $I$14:$I$89, "&gt; 0", $F$14:$F$89, "&lt;&gt;C", $G$14:$G$89, {"8W1","5W2"}, $G$14:$G$89, {"8W1";"5W2"}, $K$14:$K$89, "&lt;="&amp;$A116, $L$14:$L$89, "&gt;="&amp;$A117)), SUM(COUNTIFS($J$14:$J$89, C$106, $I$14:$I$89, "&gt; 0", $F$14:$F$89, "&lt;&gt;C", $G$14:$G$89, {"8W2","5W2"}, $G$14:$G$89, {"8W2";"5W2"}, $K$14:$K$89, "&lt;="&amp;$A116, $L$14:$L$89, "&gt;="&amp;$A117)), SUM(COUNTIFS($J$14:$J$89, C$106, $I$14:$I$89, "&gt; 0", $F$14:$F$89, "&lt;&gt;C", $G$14:$G$89, {"8W2","5W3"}, $G$14:$G$89, {"8W2";"5W3"}, $K$14:$K$89, "&lt;="&amp;$A116, $L$14:$L$89, "&gt;="&amp;$A117))))</f>
        <v>1</v>
      </c>
      <c r="D116" s="54">
        <f xml:space="preserve"> IF(COUNTIFS($J$14:$J$89, D$106, $I$14:$I$89, "&gt; 0", $F$14:$F$89, "&lt;&gt;C", $K$14:$K$89, "&lt;="&amp;$A116, $L$14:$L$89, "&gt;="&amp;$A117) &lt; 2, COUNTIFS($J$14:$J$89, D$106, $I$14:$I$89, "&gt; 0", $F$14:$F$89, "&lt;&gt;C", $K$14:$K$89, "&lt;="&amp;$A116, $L$14:$L$89, "&gt;="&amp;$A117), MAX(SUM(COUNTIFS($J$14:$J$89, D$106, $I$14:$I$89, "&gt; 0", $F$14:$F$89, "&lt;&gt;C", $G$14:$G$89, {"1"}, $G$14:$G$89, {"1"}, $K$14:$K$89, "&lt;="&amp;$A116, $L$14:$L$89, "&gt;="&amp;$A117)), SUM(COUNTIFS($J$14:$J$89, D$106, $I$14:$I$89, "&gt; 0", $F$14:$F$89, "&lt;&gt;C", $G$14:$G$89, {"1","5W1"}, $G$14:$G$89, {"1";"5W1"}, $K$14:$K$89, "&lt;="&amp;$A116, $L$14:$L$89, "&gt;="&amp;$A117)), SUM(COUNTIFS($J$14:$J$89, D$106, $I$14:$I$89, "&gt; 0", $F$14:$F$89, "&lt;&gt;C", $G$14:$G$89, {"1","5W2"}, $G$14:$G$89, {"1";"5W2"}, $K$14:$K$89, "&lt;="&amp;$A116, $L$14:$L$89, "&gt;="&amp;$A117)), SUM(COUNTIFS($J$14:$J$89, D$106, $I$14:$I$89, "&gt; 0", $F$14:$F$89, "&lt;&gt;C", $G$14:$G$89, {"1","5W3"}, $G$14:$G$89, {"1";"5W3"}, $K$14:$K$89, "&lt;="&amp;$A116, $L$14:$L$89, "&gt;="&amp;$A117)), SUM(COUNTIFS($J$14:$J$89, D$106, $I$14:$I$89, "&gt; 0", $F$14:$F$89, "&lt;&gt;C", $G$14:$G$89, {"1","8W1"}, $G$14:$G$89, {"1";"8W1"}, $K$14:$K$89, "&lt;="&amp;$A116, $L$14:$L$89, "&gt;="&amp;$A117)), SUM(COUNTIFS($J$14:$J$89, D$106, $I$14:$I$89, "&gt; 0", $F$14:$F$89, "&lt;&gt;C", $G$14:$G$89, {"1","8W2"}, $G$14:$G$89, {"1";"8W2"}, $K$14:$K$89, "&lt;="&amp;$A116, $L$14:$L$89, "&gt;="&amp;$A117)), SUM(COUNTIFS($J$14:$J$89, D$106, $I$14:$I$89, "&gt; 0", $F$14:$F$89, "&lt;&gt;C", $G$14:$G$89, {"8W1","5W1"}, $G$14:$G$89, {"8W1";"5W1"}, $K$14:$K$89, "&lt;="&amp;$A116, $L$14:$L$89, "&gt;="&amp;$A117)), SUM(COUNTIFS($J$14:$J$89, D$106, $I$14:$I$89, "&gt; 0", $F$14:$F$89, "&lt;&gt;C", $G$14:$G$89, {"8W1","5W2"}, $G$14:$G$89, {"8W1";"5W2"}, $K$14:$K$89, "&lt;="&amp;$A116, $L$14:$L$89, "&gt;="&amp;$A117)), SUM(COUNTIFS($J$14:$J$89, D$106, $I$14:$I$89, "&gt; 0", $F$14:$F$89, "&lt;&gt;C", $G$14:$G$89, {"8W2","5W2"}, $G$14:$G$89, {"8W2";"5W2"}, $K$14:$K$89, "&lt;="&amp;$A116, $L$14:$L$89, "&gt;="&amp;$A117)), SUM(COUNTIFS($J$14:$J$89, D$106, $I$14:$I$89, "&gt; 0", $F$14:$F$89, "&lt;&gt;C", $G$14:$G$89, {"8W2","5W3"}, $G$14:$G$89, {"8W2";"5W3"}, $K$14:$K$89, "&lt;="&amp;$A116, $L$14:$L$89, "&gt;="&amp;$A117))))</f>
        <v>1</v>
      </c>
      <c r="E116" s="54">
        <f xml:space="preserve"> IF(COUNTIFS($J$14:$J$89, E$106, $I$14:$I$89, "&gt; 0", $F$14:$F$89, "&lt;&gt;C", $K$14:$K$89, "&lt;="&amp;$A116, $L$14:$L$89, "&gt;="&amp;$A117) &lt; 2, COUNTIFS($J$14:$J$89, E$106, $I$14:$I$89, "&gt; 0", $F$14:$F$89, "&lt;&gt;C", $K$14:$K$89, "&lt;="&amp;$A116, $L$14:$L$89, "&gt;="&amp;$A117), MAX(SUM(COUNTIFS($J$14:$J$89, E$106, $I$14:$I$89, "&gt; 0", $F$14:$F$89, "&lt;&gt;C", $G$14:$G$89, {"1"}, $G$14:$G$89, {"1"}, $K$14:$K$89, "&lt;="&amp;$A116, $L$14:$L$89, "&gt;="&amp;$A117)), SUM(COUNTIFS($J$14:$J$89, E$106, $I$14:$I$89, "&gt; 0", $F$14:$F$89, "&lt;&gt;C", $G$14:$G$89, {"1","5W1"}, $G$14:$G$89, {"1";"5W1"}, $K$14:$K$89, "&lt;="&amp;$A116, $L$14:$L$89, "&gt;="&amp;$A117)), SUM(COUNTIFS($J$14:$J$89, E$106, $I$14:$I$89, "&gt; 0", $F$14:$F$89, "&lt;&gt;C", $G$14:$G$89, {"1","5W2"}, $G$14:$G$89, {"1";"5W2"}, $K$14:$K$89, "&lt;="&amp;$A116, $L$14:$L$89, "&gt;="&amp;$A117)), SUM(COUNTIFS($J$14:$J$89, E$106, $I$14:$I$89, "&gt; 0", $F$14:$F$89, "&lt;&gt;C", $G$14:$G$89, {"1","5W3"}, $G$14:$G$89, {"1";"5W3"}, $K$14:$K$89, "&lt;="&amp;$A116, $L$14:$L$89, "&gt;="&amp;$A117)), SUM(COUNTIFS($J$14:$J$89, E$106, $I$14:$I$89, "&gt; 0", $F$14:$F$89, "&lt;&gt;C", $G$14:$G$89, {"1","8W1"}, $G$14:$G$89, {"1";"8W1"}, $K$14:$K$89, "&lt;="&amp;$A116, $L$14:$L$89, "&gt;="&amp;$A117)), SUM(COUNTIFS($J$14:$J$89, E$106, $I$14:$I$89, "&gt; 0", $F$14:$F$89, "&lt;&gt;C", $G$14:$G$89, {"1","8W2"}, $G$14:$G$89, {"1";"8W2"}, $K$14:$K$89, "&lt;="&amp;$A116, $L$14:$L$89, "&gt;="&amp;$A117)), SUM(COUNTIFS($J$14:$J$89, E$106, $I$14:$I$89, "&gt; 0", $F$14:$F$89, "&lt;&gt;C", $G$14:$G$89, {"8W1","5W1"}, $G$14:$G$89, {"8W1";"5W1"}, $K$14:$K$89, "&lt;="&amp;$A116, $L$14:$L$89, "&gt;="&amp;$A117)), SUM(COUNTIFS($J$14:$J$89, E$106, $I$14:$I$89, "&gt; 0", $F$14:$F$89, "&lt;&gt;C", $G$14:$G$89, {"8W1","5W2"}, $G$14:$G$89, {"8W1";"5W2"}, $K$14:$K$89, "&lt;="&amp;$A116, $L$14:$L$89, "&gt;="&amp;$A117)), SUM(COUNTIFS($J$14:$J$89, E$106, $I$14:$I$89, "&gt; 0", $F$14:$F$89, "&lt;&gt;C", $G$14:$G$89, {"8W2","5W2"}, $G$14:$G$89, {"8W2";"5W2"}, $K$14:$K$89, "&lt;="&amp;$A116, $L$14:$L$89, "&gt;="&amp;$A117)), SUM(COUNTIFS($J$14:$J$89, E$106, $I$14:$I$89, "&gt; 0", $F$14:$F$89, "&lt;&gt;C", $G$14:$G$89, {"8W2","5W3"}, $G$14:$G$89, {"8W2";"5W3"}, $K$14:$K$89, "&lt;="&amp;$A116, $L$14:$L$89, "&gt;="&amp;$A117))))</f>
        <v>1</v>
      </c>
      <c r="F116" s="54">
        <f xml:space="preserve"> IF(COUNTIFS($J$14:$J$89, F$106, $I$14:$I$89, "&gt; 0", $F$14:$F$89, "&lt;&gt;C", $K$14:$K$89, "&lt;="&amp;$A116, $L$14:$L$89, "&gt;="&amp;$A117) &lt; 2, COUNTIFS($J$14:$J$89, F$106, $I$14:$I$89, "&gt; 0", $F$14:$F$89, "&lt;&gt;C", $K$14:$K$89, "&lt;="&amp;$A116, $L$14:$L$89, "&gt;="&amp;$A117), MAX(SUM(COUNTIFS($J$14:$J$89, F$106, $I$14:$I$89, "&gt; 0", $F$14:$F$89, "&lt;&gt;C", $G$14:$G$89, {"1"}, $G$14:$G$89, {"1"}, $K$14:$K$89, "&lt;="&amp;$A116, $L$14:$L$89, "&gt;="&amp;$A117)), SUM(COUNTIFS($J$14:$J$89, F$106, $I$14:$I$89, "&gt; 0", $F$14:$F$89, "&lt;&gt;C", $G$14:$G$89, {"1","5W1"}, $G$14:$G$89, {"1";"5W1"}, $K$14:$K$89, "&lt;="&amp;$A116, $L$14:$L$89, "&gt;="&amp;$A117)), SUM(COUNTIFS($J$14:$J$89, F$106, $I$14:$I$89, "&gt; 0", $F$14:$F$89, "&lt;&gt;C", $G$14:$G$89, {"1","5W2"}, $G$14:$G$89, {"1";"5W2"}, $K$14:$K$89, "&lt;="&amp;$A116, $L$14:$L$89, "&gt;="&amp;$A117)), SUM(COUNTIFS($J$14:$J$89, F$106, $I$14:$I$89, "&gt; 0", $F$14:$F$89, "&lt;&gt;C", $G$14:$G$89, {"1","5W3"}, $G$14:$G$89, {"1";"5W3"}, $K$14:$K$89, "&lt;="&amp;$A116, $L$14:$L$89, "&gt;="&amp;$A117)), SUM(COUNTIFS($J$14:$J$89, F$106, $I$14:$I$89, "&gt; 0", $F$14:$F$89, "&lt;&gt;C", $G$14:$G$89, {"1","8W1"}, $G$14:$G$89, {"1";"8W1"}, $K$14:$K$89, "&lt;="&amp;$A116, $L$14:$L$89, "&gt;="&amp;$A117)), SUM(COUNTIFS($J$14:$J$89, F$106, $I$14:$I$89, "&gt; 0", $F$14:$F$89, "&lt;&gt;C", $G$14:$G$89, {"1","8W2"}, $G$14:$G$89, {"1";"8W2"}, $K$14:$K$89, "&lt;="&amp;$A116, $L$14:$L$89, "&gt;="&amp;$A117)), SUM(COUNTIFS($J$14:$J$89, F$106, $I$14:$I$89, "&gt; 0", $F$14:$F$89, "&lt;&gt;C", $G$14:$G$89, {"8W1","5W1"}, $G$14:$G$89, {"8W1";"5W1"}, $K$14:$K$89, "&lt;="&amp;$A116, $L$14:$L$89, "&gt;="&amp;$A117)), SUM(COUNTIFS($J$14:$J$89, F$106, $I$14:$I$89, "&gt; 0", $F$14:$F$89, "&lt;&gt;C", $G$14:$G$89, {"8W1","5W2"}, $G$14:$G$89, {"8W1";"5W2"}, $K$14:$K$89, "&lt;="&amp;$A116, $L$14:$L$89, "&gt;="&amp;$A117)), SUM(COUNTIFS($J$14:$J$89, F$106, $I$14:$I$89, "&gt; 0", $F$14:$F$89, "&lt;&gt;C", $G$14:$G$89, {"8W2","5W2"}, $G$14:$G$89, {"8W2";"5W2"}, $K$14:$K$89, "&lt;="&amp;$A116, $L$14:$L$89, "&gt;="&amp;$A117)), SUM(COUNTIFS($J$14:$J$89, F$106, $I$14:$I$89, "&gt; 0", $F$14:$F$89, "&lt;&gt;C", $G$14:$G$89, {"8W2","5W3"}, $G$14:$G$89, {"8W2";"5W3"}, $K$14:$K$89, "&lt;="&amp;$A116, $L$14:$L$89, "&gt;="&amp;$A117))))</f>
        <v>1</v>
      </c>
      <c r="G116" s="54">
        <f xml:space="preserve"> IF(COUNTIFS($J$14:$J$89, G$106, $I$14:$I$89, "&gt; 0", $F$14:$F$89, "&lt;&gt;C", $K$14:$K$89, "&lt;="&amp;$A116, $L$14:$L$89, "&gt;="&amp;$A117) &lt; 2, COUNTIFS($J$14:$J$89, G$106, $I$14:$I$89, "&gt; 0", $F$14:$F$89, "&lt;&gt;C", $K$14:$K$89, "&lt;="&amp;$A116, $L$14:$L$89, "&gt;="&amp;$A117), MAX(SUM(COUNTIFS($J$14:$J$89, G$106, $I$14:$I$89, "&gt; 0", $F$14:$F$89, "&lt;&gt;C", $G$14:$G$89, {"1"}, $G$14:$G$89, {"1"}, $K$14:$K$89, "&lt;="&amp;$A116, $L$14:$L$89, "&gt;="&amp;$A117)), SUM(COUNTIFS($J$14:$J$89, G$106, $I$14:$I$89, "&gt; 0", $F$14:$F$89, "&lt;&gt;C", $G$14:$G$89, {"1","5W1"}, $G$14:$G$89, {"1";"5W1"}, $K$14:$K$89, "&lt;="&amp;$A116, $L$14:$L$89, "&gt;="&amp;$A117)), SUM(COUNTIFS($J$14:$J$89, G$106, $I$14:$I$89, "&gt; 0", $F$14:$F$89, "&lt;&gt;C", $G$14:$G$89, {"1","5W2"}, $G$14:$G$89, {"1";"5W2"}, $K$14:$K$89, "&lt;="&amp;$A116, $L$14:$L$89, "&gt;="&amp;$A117)), SUM(COUNTIFS($J$14:$J$89, G$106, $I$14:$I$89, "&gt; 0", $F$14:$F$89, "&lt;&gt;C", $G$14:$G$89, {"1","5W3"}, $G$14:$G$89, {"1";"5W3"}, $K$14:$K$89, "&lt;="&amp;$A116, $L$14:$L$89, "&gt;="&amp;$A117)), SUM(COUNTIFS($J$14:$J$89, G$106, $I$14:$I$89, "&gt; 0", $F$14:$F$89, "&lt;&gt;C", $G$14:$G$89, {"1","8W1"}, $G$14:$G$89, {"1";"8W1"}, $K$14:$K$89, "&lt;="&amp;$A116, $L$14:$L$89, "&gt;="&amp;$A117)), SUM(COUNTIFS($J$14:$J$89, G$106, $I$14:$I$89, "&gt; 0", $F$14:$F$89, "&lt;&gt;C", $G$14:$G$89, {"1","8W2"}, $G$14:$G$89, {"1";"8W2"}, $K$14:$K$89, "&lt;="&amp;$A116, $L$14:$L$89, "&gt;="&amp;$A117)), SUM(COUNTIFS($J$14:$J$89, G$106, $I$14:$I$89, "&gt; 0", $F$14:$F$89, "&lt;&gt;C", $G$14:$G$89, {"8W1","5W1"}, $G$14:$G$89, {"8W1";"5W1"}, $K$14:$K$89, "&lt;="&amp;$A116, $L$14:$L$89, "&gt;="&amp;$A117)), SUM(COUNTIFS($J$14:$J$89, G$106, $I$14:$I$89, "&gt; 0", $F$14:$F$89, "&lt;&gt;C", $G$14:$G$89, {"8W1","5W2"}, $G$14:$G$89, {"8W1";"5W2"}, $K$14:$K$89, "&lt;="&amp;$A116, $L$14:$L$89, "&gt;="&amp;$A117)), SUM(COUNTIFS($J$14:$J$89, G$106, $I$14:$I$89, "&gt; 0", $F$14:$F$89, "&lt;&gt;C", $G$14:$G$89, {"8W2","5W2"}, $G$14:$G$89, {"8W2";"5W2"}, $K$14:$K$89, "&lt;="&amp;$A116, $L$14:$L$89, "&gt;="&amp;$A117)), SUM(COUNTIFS($J$14:$J$89, G$106, $I$14:$I$89, "&gt; 0", $F$14:$F$89, "&lt;&gt;C", $G$14:$G$89, {"8W2","5W3"}, $G$14:$G$89, {"8W2";"5W3"}, $K$14:$K$89, "&lt;="&amp;$A116, $L$14:$L$89, "&gt;="&amp;$A117))))</f>
        <v>1</v>
      </c>
      <c r="H116" s="54">
        <f xml:space="preserve"> IF(COUNTIFS($J$14:$J$89, H$106, $I$14:$I$89, "&gt; 0", $F$14:$F$89, "&lt;&gt;C", $K$14:$K$89, "&lt;="&amp;$A116, $L$14:$L$89, "&gt;="&amp;$A117) &lt; 2, COUNTIFS($J$14:$J$89, H$106, $I$14:$I$89, "&gt; 0", $F$14:$F$89, "&lt;&gt;C", $K$14:$K$89, "&lt;="&amp;$A116, $L$14:$L$89, "&gt;="&amp;$A117), MAX(SUM(COUNTIFS($J$14:$J$89, H$106, $I$14:$I$89, "&gt; 0", $F$14:$F$89, "&lt;&gt;C", $G$14:$G$89, {"1"}, $G$14:$G$89, {"1"}, $K$14:$K$89, "&lt;="&amp;$A116, $L$14:$L$89, "&gt;="&amp;$A117)), SUM(COUNTIFS($J$14:$J$89, H$106, $I$14:$I$89, "&gt; 0", $F$14:$F$89, "&lt;&gt;C", $G$14:$G$89, {"1","5W1"}, $G$14:$G$89, {"1";"5W1"}, $K$14:$K$89, "&lt;="&amp;$A116, $L$14:$L$89, "&gt;="&amp;$A117)), SUM(COUNTIFS($J$14:$J$89, H$106, $I$14:$I$89, "&gt; 0", $F$14:$F$89, "&lt;&gt;C", $G$14:$G$89, {"1","5W2"}, $G$14:$G$89, {"1";"5W2"}, $K$14:$K$89, "&lt;="&amp;$A116, $L$14:$L$89, "&gt;="&amp;$A117)), SUM(COUNTIFS($J$14:$J$89, H$106, $I$14:$I$89, "&gt; 0", $F$14:$F$89, "&lt;&gt;C", $G$14:$G$89, {"1","5W3"}, $G$14:$G$89, {"1";"5W3"}, $K$14:$K$89, "&lt;="&amp;$A116, $L$14:$L$89, "&gt;="&amp;$A117)), SUM(COUNTIFS($J$14:$J$89, H$106, $I$14:$I$89, "&gt; 0", $F$14:$F$89, "&lt;&gt;C", $G$14:$G$89, {"1","8W1"}, $G$14:$G$89, {"1";"8W1"}, $K$14:$K$89, "&lt;="&amp;$A116, $L$14:$L$89, "&gt;="&amp;$A117)), SUM(COUNTIFS($J$14:$J$89, H$106, $I$14:$I$89, "&gt; 0", $F$14:$F$89, "&lt;&gt;C", $G$14:$G$89, {"1","8W2"}, $G$14:$G$89, {"1";"8W2"}, $K$14:$K$89, "&lt;="&amp;$A116, $L$14:$L$89, "&gt;="&amp;$A117)), SUM(COUNTIFS($J$14:$J$89, H$106, $I$14:$I$89, "&gt; 0", $F$14:$F$89, "&lt;&gt;C", $G$14:$G$89, {"8W1","5W1"}, $G$14:$G$89, {"8W1";"5W1"}, $K$14:$K$89, "&lt;="&amp;$A116, $L$14:$L$89, "&gt;="&amp;$A117)), SUM(COUNTIFS($J$14:$J$89, H$106, $I$14:$I$89, "&gt; 0", $F$14:$F$89, "&lt;&gt;C", $G$14:$G$89, {"8W1","5W2"}, $G$14:$G$89, {"8W1";"5W2"}, $K$14:$K$89, "&lt;="&amp;$A116, $L$14:$L$89, "&gt;="&amp;$A117)), SUM(COUNTIFS($J$14:$J$89, H$106, $I$14:$I$89, "&gt; 0", $F$14:$F$89, "&lt;&gt;C", $G$14:$G$89, {"8W2","5W2"}, $G$14:$G$89, {"8W2";"5W2"}, $K$14:$K$89, "&lt;="&amp;$A116, $L$14:$L$89, "&gt;="&amp;$A117)), SUM(COUNTIFS($J$14:$J$89, H$106, $I$14:$I$89, "&gt; 0", $F$14:$F$89, "&lt;&gt;C", $G$14:$G$89, {"8W2","5W3"}, $G$14:$G$89, {"8W2";"5W3"}, $K$14:$K$89, "&lt;="&amp;$A116, $L$14:$L$89, "&gt;="&amp;$A117))))</f>
        <v>1</v>
      </c>
      <c r="P116"/>
    </row>
    <row r="117" spans="1:16" ht="14.45" customHeight="1" x14ac:dyDescent="0.25">
      <c r="A117" s="152">
        <f t="shared" si="5"/>
        <v>0.41666666666666685</v>
      </c>
      <c r="B117" s="202" t="str">
        <f t="shared" si="4"/>
        <v>10:00 AM-10:15 AM</v>
      </c>
      <c r="C117" s="54">
        <f xml:space="preserve"> IF(COUNTIFS($J$14:$J$89, C$106, $I$14:$I$89, "&gt; 0", $F$14:$F$89, "&lt;&gt;C", $K$14:$K$89, "&lt;="&amp;$A117, $L$14:$L$89, "&gt;="&amp;$A118) &lt; 2, COUNTIFS($J$14:$J$89, C$106, $I$14:$I$89, "&gt; 0", $F$14:$F$89, "&lt;&gt;C", $K$14:$K$89, "&lt;="&amp;$A117, $L$14:$L$89, "&gt;="&amp;$A118), MAX(SUM(COUNTIFS($J$14:$J$89, C$106, $I$14:$I$89, "&gt; 0", $F$14:$F$89, "&lt;&gt;C", $G$14:$G$89, {"1"}, $G$14:$G$89, {"1"}, $K$14:$K$89, "&lt;="&amp;$A117, $L$14:$L$89, "&gt;="&amp;$A118)), SUM(COUNTIFS($J$14:$J$89, C$106, $I$14:$I$89, "&gt; 0", $F$14:$F$89, "&lt;&gt;C", $G$14:$G$89, {"1","5W1"}, $G$14:$G$89, {"1";"5W1"}, $K$14:$K$89, "&lt;="&amp;$A117, $L$14:$L$89, "&gt;="&amp;$A118)), SUM(COUNTIFS($J$14:$J$89, C$106, $I$14:$I$89, "&gt; 0", $F$14:$F$89, "&lt;&gt;C", $G$14:$G$89, {"1","5W2"}, $G$14:$G$89, {"1";"5W2"}, $K$14:$K$89, "&lt;="&amp;$A117, $L$14:$L$89, "&gt;="&amp;$A118)), SUM(COUNTIFS($J$14:$J$89, C$106, $I$14:$I$89, "&gt; 0", $F$14:$F$89, "&lt;&gt;C", $G$14:$G$89, {"1","5W3"}, $G$14:$G$89, {"1";"5W3"}, $K$14:$K$89, "&lt;="&amp;$A117, $L$14:$L$89, "&gt;="&amp;$A118)), SUM(COUNTIFS($J$14:$J$89, C$106, $I$14:$I$89, "&gt; 0", $F$14:$F$89, "&lt;&gt;C", $G$14:$G$89, {"1","8W1"}, $G$14:$G$89, {"1";"8W1"}, $K$14:$K$89, "&lt;="&amp;$A117, $L$14:$L$89, "&gt;="&amp;$A118)), SUM(COUNTIFS($J$14:$J$89, C$106, $I$14:$I$89, "&gt; 0", $F$14:$F$89, "&lt;&gt;C", $G$14:$G$89, {"1","8W2"}, $G$14:$G$89, {"1";"8W2"}, $K$14:$K$89, "&lt;="&amp;$A117, $L$14:$L$89, "&gt;="&amp;$A118)), SUM(COUNTIFS($J$14:$J$89, C$106, $I$14:$I$89, "&gt; 0", $F$14:$F$89, "&lt;&gt;C", $G$14:$G$89, {"8W1","5W1"}, $G$14:$G$89, {"8W1";"5W1"}, $K$14:$K$89, "&lt;="&amp;$A117, $L$14:$L$89, "&gt;="&amp;$A118)), SUM(COUNTIFS($J$14:$J$89, C$106, $I$14:$I$89, "&gt; 0", $F$14:$F$89, "&lt;&gt;C", $G$14:$G$89, {"8W1","5W2"}, $G$14:$G$89, {"8W1";"5W2"}, $K$14:$K$89, "&lt;="&amp;$A117, $L$14:$L$89, "&gt;="&amp;$A118)), SUM(COUNTIFS($J$14:$J$89, C$106, $I$14:$I$89, "&gt; 0", $F$14:$F$89, "&lt;&gt;C", $G$14:$G$89, {"8W2","5W2"}, $G$14:$G$89, {"8W2";"5W2"}, $K$14:$K$89, "&lt;="&amp;$A117, $L$14:$L$89, "&gt;="&amp;$A118)), SUM(COUNTIFS($J$14:$J$89, C$106, $I$14:$I$89, "&gt; 0", $F$14:$F$89, "&lt;&gt;C", $G$14:$G$89, {"8W2","5W3"}, $G$14:$G$89, {"8W2";"5W3"}, $K$14:$K$89, "&lt;="&amp;$A117, $L$14:$L$89, "&gt;="&amp;$A118))))</f>
        <v>1</v>
      </c>
      <c r="D117" s="54">
        <f xml:space="preserve"> IF(COUNTIFS($J$14:$J$89, D$106, $I$14:$I$89, "&gt; 0", $F$14:$F$89, "&lt;&gt;C", $K$14:$K$89, "&lt;="&amp;$A117, $L$14:$L$89, "&gt;="&amp;$A118) &lt; 2, COUNTIFS($J$14:$J$89, D$106, $I$14:$I$89, "&gt; 0", $F$14:$F$89, "&lt;&gt;C", $K$14:$K$89, "&lt;="&amp;$A117, $L$14:$L$89, "&gt;="&amp;$A118), MAX(SUM(COUNTIFS($J$14:$J$89, D$106, $I$14:$I$89, "&gt; 0", $F$14:$F$89, "&lt;&gt;C", $G$14:$G$89, {"1"}, $G$14:$G$89, {"1"}, $K$14:$K$89, "&lt;="&amp;$A117, $L$14:$L$89, "&gt;="&amp;$A118)), SUM(COUNTIFS($J$14:$J$89, D$106, $I$14:$I$89, "&gt; 0", $F$14:$F$89, "&lt;&gt;C", $G$14:$G$89, {"1","5W1"}, $G$14:$G$89, {"1";"5W1"}, $K$14:$K$89, "&lt;="&amp;$A117, $L$14:$L$89, "&gt;="&amp;$A118)), SUM(COUNTIFS($J$14:$J$89, D$106, $I$14:$I$89, "&gt; 0", $F$14:$F$89, "&lt;&gt;C", $G$14:$G$89, {"1","5W2"}, $G$14:$G$89, {"1";"5W2"}, $K$14:$K$89, "&lt;="&amp;$A117, $L$14:$L$89, "&gt;="&amp;$A118)), SUM(COUNTIFS($J$14:$J$89, D$106, $I$14:$I$89, "&gt; 0", $F$14:$F$89, "&lt;&gt;C", $G$14:$G$89, {"1","5W3"}, $G$14:$G$89, {"1";"5W3"}, $K$14:$K$89, "&lt;="&amp;$A117, $L$14:$L$89, "&gt;="&amp;$A118)), SUM(COUNTIFS($J$14:$J$89, D$106, $I$14:$I$89, "&gt; 0", $F$14:$F$89, "&lt;&gt;C", $G$14:$G$89, {"1","8W1"}, $G$14:$G$89, {"1";"8W1"}, $K$14:$K$89, "&lt;="&amp;$A117, $L$14:$L$89, "&gt;="&amp;$A118)), SUM(COUNTIFS($J$14:$J$89, D$106, $I$14:$I$89, "&gt; 0", $F$14:$F$89, "&lt;&gt;C", $G$14:$G$89, {"1","8W2"}, $G$14:$G$89, {"1";"8W2"}, $K$14:$K$89, "&lt;="&amp;$A117, $L$14:$L$89, "&gt;="&amp;$A118)), SUM(COUNTIFS($J$14:$J$89, D$106, $I$14:$I$89, "&gt; 0", $F$14:$F$89, "&lt;&gt;C", $G$14:$G$89, {"8W1","5W1"}, $G$14:$G$89, {"8W1";"5W1"}, $K$14:$K$89, "&lt;="&amp;$A117, $L$14:$L$89, "&gt;="&amp;$A118)), SUM(COUNTIFS($J$14:$J$89, D$106, $I$14:$I$89, "&gt; 0", $F$14:$F$89, "&lt;&gt;C", $G$14:$G$89, {"8W1","5W2"}, $G$14:$G$89, {"8W1";"5W2"}, $K$14:$K$89, "&lt;="&amp;$A117, $L$14:$L$89, "&gt;="&amp;$A118)), SUM(COUNTIFS($J$14:$J$89, D$106, $I$14:$I$89, "&gt; 0", $F$14:$F$89, "&lt;&gt;C", $G$14:$G$89, {"8W2","5W2"}, $G$14:$G$89, {"8W2";"5W2"}, $K$14:$K$89, "&lt;="&amp;$A117, $L$14:$L$89, "&gt;="&amp;$A118)), SUM(COUNTIFS($J$14:$J$89, D$106, $I$14:$I$89, "&gt; 0", $F$14:$F$89, "&lt;&gt;C", $G$14:$G$89, {"8W2","5W3"}, $G$14:$G$89, {"8W2";"5W3"}, $K$14:$K$89, "&lt;="&amp;$A117, $L$14:$L$89, "&gt;="&amp;$A118))))</f>
        <v>0</v>
      </c>
      <c r="E117" s="54">
        <f xml:space="preserve"> IF(COUNTIFS($J$14:$J$89, E$106, $I$14:$I$89, "&gt; 0", $F$14:$F$89, "&lt;&gt;C", $K$14:$K$89, "&lt;="&amp;$A117, $L$14:$L$89, "&gt;="&amp;$A118) &lt; 2, COUNTIFS($J$14:$J$89, E$106, $I$14:$I$89, "&gt; 0", $F$14:$F$89, "&lt;&gt;C", $K$14:$K$89, "&lt;="&amp;$A117, $L$14:$L$89, "&gt;="&amp;$A118), MAX(SUM(COUNTIFS($J$14:$J$89, E$106, $I$14:$I$89, "&gt; 0", $F$14:$F$89, "&lt;&gt;C", $G$14:$G$89, {"1"}, $G$14:$G$89, {"1"}, $K$14:$K$89, "&lt;="&amp;$A117, $L$14:$L$89, "&gt;="&amp;$A118)), SUM(COUNTIFS($J$14:$J$89, E$106, $I$14:$I$89, "&gt; 0", $F$14:$F$89, "&lt;&gt;C", $G$14:$G$89, {"1","5W1"}, $G$14:$G$89, {"1";"5W1"}, $K$14:$K$89, "&lt;="&amp;$A117, $L$14:$L$89, "&gt;="&amp;$A118)), SUM(COUNTIFS($J$14:$J$89, E$106, $I$14:$I$89, "&gt; 0", $F$14:$F$89, "&lt;&gt;C", $G$14:$G$89, {"1","5W2"}, $G$14:$G$89, {"1";"5W2"}, $K$14:$K$89, "&lt;="&amp;$A117, $L$14:$L$89, "&gt;="&amp;$A118)), SUM(COUNTIFS($J$14:$J$89, E$106, $I$14:$I$89, "&gt; 0", $F$14:$F$89, "&lt;&gt;C", $G$14:$G$89, {"1","5W3"}, $G$14:$G$89, {"1";"5W3"}, $K$14:$K$89, "&lt;="&amp;$A117, $L$14:$L$89, "&gt;="&amp;$A118)), SUM(COUNTIFS($J$14:$J$89, E$106, $I$14:$I$89, "&gt; 0", $F$14:$F$89, "&lt;&gt;C", $G$14:$G$89, {"1","8W1"}, $G$14:$G$89, {"1";"8W1"}, $K$14:$K$89, "&lt;="&amp;$A117, $L$14:$L$89, "&gt;="&amp;$A118)), SUM(COUNTIFS($J$14:$J$89, E$106, $I$14:$I$89, "&gt; 0", $F$14:$F$89, "&lt;&gt;C", $G$14:$G$89, {"1","8W2"}, $G$14:$G$89, {"1";"8W2"}, $K$14:$K$89, "&lt;="&amp;$A117, $L$14:$L$89, "&gt;="&amp;$A118)), SUM(COUNTIFS($J$14:$J$89, E$106, $I$14:$I$89, "&gt; 0", $F$14:$F$89, "&lt;&gt;C", $G$14:$G$89, {"8W1","5W1"}, $G$14:$G$89, {"8W1";"5W1"}, $K$14:$K$89, "&lt;="&amp;$A117, $L$14:$L$89, "&gt;="&amp;$A118)), SUM(COUNTIFS($J$14:$J$89, E$106, $I$14:$I$89, "&gt; 0", $F$14:$F$89, "&lt;&gt;C", $G$14:$G$89, {"8W1","5W2"}, $G$14:$G$89, {"8W1";"5W2"}, $K$14:$K$89, "&lt;="&amp;$A117, $L$14:$L$89, "&gt;="&amp;$A118)), SUM(COUNTIFS($J$14:$J$89, E$106, $I$14:$I$89, "&gt; 0", $F$14:$F$89, "&lt;&gt;C", $G$14:$G$89, {"8W2","5W2"}, $G$14:$G$89, {"8W2";"5W2"}, $K$14:$K$89, "&lt;="&amp;$A117, $L$14:$L$89, "&gt;="&amp;$A118)), SUM(COUNTIFS($J$14:$J$89, E$106, $I$14:$I$89, "&gt; 0", $F$14:$F$89, "&lt;&gt;C", $G$14:$G$89, {"8W2","5W3"}, $G$14:$G$89, {"8W2";"5W3"}, $K$14:$K$89, "&lt;="&amp;$A117, $L$14:$L$89, "&gt;="&amp;$A118))))</f>
        <v>1</v>
      </c>
      <c r="F117" s="54">
        <f xml:space="preserve"> IF(COUNTIFS($J$14:$J$89, F$106, $I$14:$I$89, "&gt; 0", $F$14:$F$89, "&lt;&gt;C", $K$14:$K$89, "&lt;="&amp;$A117, $L$14:$L$89, "&gt;="&amp;$A118) &lt; 2, COUNTIFS($J$14:$J$89, F$106, $I$14:$I$89, "&gt; 0", $F$14:$F$89, "&lt;&gt;C", $K$14:$K$89, "&lt;="&amp;$A117, $L$14:$L$89, "&gt;="&amp;$A118), MAX(SUM(COUNTIFS($J$14:$J$89, F$106, $I$14:$I$89, "&gt; 0", $F$14:$F$89, "&lt;&gt;C", $G$14:$G$89, {"1"}, $G$14:$G$89, {"1"}, $K$14:$K$89, "&lt;="&amp;$A117, $L$14:$L$89, "&gt;="&amp;$A118)), SUM(COUNTIFS($J$14:$J$89, F$106, $I$14:$I$89, "&gt; 0", $F$14:$F$89, "&lt;&gt;C", $G$14:$G$89, {"1","5W1"}, $G$14:$G$89, {"1";"5W1"}, $K$14:$K$89, "&lt;="&amp;$A117, $L$14:$L$89, "&gt;="&amp;$A118)), SUM(COUNTIFS($J$14:$J$89, F$106, $I$14:$I$89, "&gt; 0", $F$14:$F$89, "&lt;&gt;C", $G$14:$G$89, {"1","5W2"}, $G$14:$G$89, {"1";"5W2"}, $K$14:$K$89, "&lt;="&amp;$A117, $L$14:$L$89, "&gt;="&amp;$A118)), SUM(COUNTIFS($J$14:$J$89, F$106, $I$14:$I$89, "&gt; 0", $F$14:$F$89, "&lt;&gt;C", $G$14:$G$89, {"1","5W3"}, $G$14:$G$89, {"1";"5W3"}, $K$14:$K$89, "&lt;="&amp;$A117, $L$14:$L$89, "&gt;="&amp;$A118)), SUM(COUNTIFS($J$14:$J$89, F$106, $I$14:$I$89, "&gt; 0", $F$14:$F$89, "&lt;&gt;C", $G$14:$G$89, {"1","8W1"}, $G$14:$G$89, {"1";"8W1"}, $K$14:$K$89, "&lt;="&amp;$A117, $L$14:$L$89, "&gt;="&amp;$A118)), SUM(COUNTIFS($J$14:$J$89, F$106, $I$14:$I$89, "&gt; 0", $F$14:$F$89, "&lt;&gt;C", $G$14:$G$89, {"1","8W2"}, $G$14:$G$89, {"1";"8W2"}, $K$14:$K$89, "&lt;="&amp;$A117, $L$14:$L$89, "&gt;="&amp;$A118)), SUM(COUNTIFS($J$14:$J$89, F$106, $I$14:$I$89, "&gt; 0", $F$14:$F$89, "&lt;&gt;C", $G$14:$G$89, {"8W1","5W1"}, $G$14:$G$89, {"8W1";"5W1"}, $K$14:$K$89, "&lt;="&amp;$A117, $L$14:$L$89, "&gt;="&amp;$A118)), SUM(COUNTIFS($J$14:$J$89, F$106, $I$14:$I$89, "&gt; 0", $F$14:$F$89, "&lt;&gt;C", $G$14:$G$89, {"8W1","5W2"}, $G$14:$G$89, {"8W1";"5W2"}, $K$14:$K$89, "&lt;="&amp;$A117, $L$14:$L$89, "&gt;="&amp;$A118)), SUM(COUNTIFS($J$14:$J$89, F$106, $I$14:$I$89, "&gt; 0", $F$14:$F$89, "&lt;&gt;C", $G$14:$G$89, {"8W2","5W2"}, $G$14:$G$89, {"8W2";"5W2"}, $K$14:$K$89, "&lt;="&amp;$A117, $L$14:$L$89, "&gt;="&amp;$A118)), SUM(COUNTIFS($J$14:$J$89, F$106, $I$14:$I$89, "&gt; 0", $F$14:$F$89, "&lt;&gt;C", $G$14:$G$89, {"8W2","5W3"}, $G$14:$G$89, {"8W2";"5W3"}, $K$14:$K$89, "&lt;="&amp;$A117, $L$14:$L$89, "&gt;="&amp;$A118))))</f>
        <v>0</v>
      </c>
      <c r="G117" s="54">
        <f xml:space="preserve"> IF(COUNTIFS($J$14:$J$89, G$106, $I$14:$I$89, "&gt; 0", $F$14:$F$89, "&lt;&gt;C", $K$14:$K$89, "&lt;="&amp;$A117, $L$14:$L$89, "&gt;="&amp;$A118) &lt; 2, COUNTIFS($J$14:$J$89, G$106, $I$14:$I$89, "&gt; 0", $F$14:$F$89, "&lt;&gt;C", $K$14:$K$89, "&lt;="&amp;$A117, $L$14:$L$89, "&gt;="&amp;$A118), MAX(SUM(COUNTIFS($J$14:$J$89, G$106, $I$14:$I$89, "&gt; 0", $F$14:$F$89, "&lt;&gt;C", $G$14:$G$89, {"1"}, $G$14:$G$89, {"1"}, $K$14:$K$89, "&lt;="&amp;$A117, $L$14:$L$89, "&gt;="&amp;$A118)), SUM(COUNTIFS($J$14:$J$89, G$106, $I$14:$I$89, "&gt; 0", $F$14:$F$89, "&lt;&gt;C", $G$14:$G$89, {"1","5W1"}, $G$14:$G$89, {"1";"5W1"}, $K$14:$K$89, "&lt;="&amp;$A117, $L$14:$L$89, "&gt;="&amp;$A118)), SUM(COUNTIFS($J$14:$J$89, G$106, $I$14:$I$89, "&gt; 0", $F$14:$F$89, "&lt;&gt;C", $G$14:$G$89, {"1","5W2"}, $G$14:$G$89, {"1";"5W2"}, $K$14:$K$89, "&lt;="&amp;$A117, $L$14:$L$89, "&gt;="&amp;$A118)), SUM(COUNTIFS($J$14:$J$89, G$106, $I$14:$I$89, "&gt; 0", $F$14:$F$89, "&lt;&gt;C", $G$14:$G$89, {"1","5W3"}, $G$14:$G$89, {"1";"5W3"}, $K$14:$K$89, "&lt;="&amp;$A117, $L$14:$L$89, "&gt;="&amp;$A118)), SUM(COUNTIFS($J$14:$J$89, G$106, $I$14:$I$89, "&gt; 0", $F$14:$F$89, "&lt;&gt;C", $G$14:$G$89, {"1","8W1"}, $G$14:$G$89, {"1";"8W1"}, $K$14:$K$89, "&lt;="&amp;$A117, $L$14:$L$89, "&gt;="&amp;$A118)), SUM(COUNTIFS($J$14:$J$89, G$106, $I$14:$I$89, "&gt; 0", $F$14:$F$89, "&lt;&gt;C", $G$14:$G$89, {"1","8W2"}, $G$14:$G$89, {"1";"8W2"}, $K$14:$K$89, "&lt;="&amp;$A117, $L$14:$L$89, "&gt;="&amp;$A118)), SUM(COUNTIFS($J$14:$J$89, G$106, $I$14:$I$89, "&gt; 0", $F$14:$F$89, "&lt;&gt;C", $G$14:$G$89, {"8W1","5W1"}, $G$14:$G$89, {"8W1";"5W1"}, $K$14:$K$89, "&lt;="&amp;$A117, $L$14:$L$89, "&gt;="&amp;$A118)), SUM(COUNTIFS($J$14:$J$89, G$106, $I$14:$I$89, "&gt; 0", $F$14:$F$89, "&lt;&gt;C", $G$14:$G$89, {"8W1","5W2"}, $G$14:$G$89, {"8W1";"5W2"}, $K$14:$K$89, "&lt;="&amp;$A117, $L$14:$L$89, "&gt;="&amp;$A118)), SUM(COUNTIFS($J$14:$J$89, G$106, $I$14:$I$89, "&gt; 0", $F$14:$F$89, "&lt;&gt;C", $G$14:$G$89, {"8W2","5W2"}, $G$14:$G$89, {"8W2";"5W2"}, $K$14:$K$89, "&lt;="&amp;$A117, $L$14:$L$89, "&gt;="&amp;$A118)), SUM(COUNTIFS($J$14:$J$89, G$106, $I$14:$I$89, "&gt; 0", $F$14:$F$89, "&lt;&gt;C", $G$14:$G$89, {"8W2","5W3"}, $G$14:$G$89, {"8W2";"5W3"}, $K$14:$K$89, "&lt;="&amp;$A117, $L$14:$L$89, "&gt;="&amp;$A118))))</f>
        <v>1</v>
      </c>
      <c r="H117" s="54">
        <f xml:space="preserve"> IF(COUNTIFS($J$14:$J$89, H$106, $I$14:$I$89, "&gt; 0", $F$14:$F$89, "&lt;&gt;C", $K$14:$K$89, "&lt;="&amp;$A117, $L$14:$L$89, "&gt;="&amp;$A118) &lt; 2, COUNTIFS($J$14:$J$89, H$106, $I$14:$I$89, "&gt; 0", $F$14:$F$89, "&lt;&gt;C", $K$14:$K$89, "&lt;="&amp;$A117, $L$14:$L$89, "&gt;="&amp;$A118), MAX(SUM(COUNTIFS($J$14:$J$89, H$106, $I$14:$I$89, "&gt; 0", $F$14:$F$89, "&lt;&gt;C", $G$14:$G$89, {"1"}, $G$14:$G$89, {"1"}, $K$14:$K$89, "&lt;="&amp;$A117, $L$14:$L$89, "&gt;="&amp;$A118)), SUM(COUNTIFS($J$14:$J$89, H$106, $I$14:$I$89, "&gt; 0", $F$14:$F$89, "&lt;&gt;C", $G$14:$G$89, {"1","5W1"}, $G$14:$G$89, {"1";"5W1"}, $K$14:$K$89, "&lt;="&amp;$A117, $L$14:$L$89, "&gt;="&amp;$A118)), SUM(COUNTIFS($J$14:$J$89, H$106, $I$14:$I$89, "&gt; 0", $F$14:$F$89, "&lt;&gt;C", $G$14:$G$89, {"1","5W2"}, $G$14:$G$89, {"1";"5W2"}, $K$14:$K$89, "&lt;="&amp;$A117, $L$14:$L$89, "&gt;="&amp;$A118)), SUM(COUNTIFS($J$14:$J$89, H$106, $I$14:$I$89, "&gt; 0", $F$14:$F$89, "&lt;&gt;C", $G$14:$G$89, {"1","5W3"}, $G$14:$G$89, {"1";"5W3"}, $K$14:$K$89, "&lt;="&amp;$A117, $L$14:$L$89, "&gt;="&amp;$A118)), SUM(COUNTIFS($J$14:$J$89, H$106, $I$14:$I$89, "&gt; 0", $F$14:$F$89, "&lt;&gt;C", $G$14:$G$89, {"1","8W1"}, $G$14:$G$89, {"1";"8W1"}, $K$14:$K$89, "&lt;="&amp;$A117, $L$14:$L$89, "&gt;="&amp;$A118)), SUM(COUNTIFS($J$14:$J$89, H$106, $I$14:$I$89, "&gt; 0", $F$14:$F$89, "&lt;&gt;C", $G$14:$G$89, {"1","8W2"}, $G$14:$G$89, {"1";"8W2"}, $K$14:$K$89, "&lt;="&amp;$A117, $L$14:$L$89, "&gt;="&amp;$A118)), SUM(COUNTIFS($J$14:$J$89, H$106, $I$14:$I$89, "&gt; 0", $F$14:$F$89, "&lt;&gt;C", $G$14:$G$89, {"8W1","5W1"}, $G$14:$G$89, {"8W1";"5W1"}, $K$14:$K$89, "&lt;="&amp;$A117, $L$14:$L$89, "&gt;="&amp;$A118)), SUM(COUNTIFS($J$14:$J$89, H$106, $I$14:$I$89, "&gt; 0", $F$14:$F$89, "&lt;&gt;C", $G$14:$G$89, {"8W1","5W2"}, $G$14:$G$89, {"8W1";"5W2"}, $K$14:$K$89, "&lt;="&amp;$A117, $L$14:$L$89, "&gt;="&amp;$A118)), SUM(COUNTIFS($J$14:$J$89, H$106, $I$14:$I$89, "&gt; 0", $F$14:$F$89, "&lt;&gt;C", $G$14:$G$89, {"8W2","5W2"}, $G$14:$G$89, {"8W2";"5W2"}, $K$14:$K$89, "&lt;="&amp;$A117, $L$14:$L$89, "&gt;="&amp;$A118)), SUM(COUNTIFS($J$14:$J$89, H$106, $I$14:$I$89, "&gt; 0", $F$14:$F$89, "&lt;&gt;C", $G$14:$G$89, {"8W2","5W3"}, $G$14:$G$89, {"8W2";"5W3"}, $K$14:$K$89, "&lt;="&amp;$A117, $L$14:$L$89, "&gt;="&amp;$A118))))</f>
        <v>1</v>
      </c>
      <c r="P117"/>
    </row>
    <row r="118" spans="1:16" ht="14.45" customHeight="1" x14ac:dyDescent="0.25">
      <c r="A118" s="152">
        <f t="shared" si="5"/>
        <v>0.42708333333333354</v>
      </c>
      <c r="B118" s="202" t="str">
        <f t="shared" si="4"/>
        <v>10:15 AM-10:30 AM</v>
      </c>
      <c r="C118" s="54">
        <f xml:space="preserve"> IF(COUNTIFS($J$14:$J$89, C$106, $I$14:$I$89, "&gt; 0", $F$14:$F$89, "&lt;&gt;C", $K$14:$K$89, "&lt;="&amp;$A118, $L$14:$L$89, "&gt;="&amp;$A119) &lt; 2, COUNTIFS($J$14:$J$89, C$106, $I$14:$I$89, "&gt; 0", $F$14:$F$89, "&lt;&gt;C", $K$14:$K$89, "&lt;="&amp;$A118, $L$14:$L$89, "&gt;="&amp;$A119), MAX(SUM(COUNTIFS($J$14:$J$89, C$106, $I$14:$I$89, "&gt; 0", $F$14:$F$89, "&lt;&gt;C", $G$14:$G$89, {"1"}, $G$14:$G$89, {"1"}, $K$14:$K$89, "&lt;="&amp;$A118, $L$14:$L$89, "&gt;="&amp;$A119)), SUM(COUNTIFS($J$14:$J$89, C$106, $I$14:$I$89, "&gt; 0", $F$14:$F$89, "&lt;&gt;C", $G$14:$G$89, {"1","5W1"}, $G$14:$G$89, {"1";"5W1"}, $K$14:$K$89, "&lt;="&amp;$A118, $L$14:$L$89, "&gt;="&amp;$A119)), SUM(COUNTIFS($J$14:$J$89, C$106, $I$14:$I$89, "&gt; 0", $F$14:$F$89, "&lt;&gt;C", $G$14:$G$89, {"1","5W2"}, $G$14:$G$89, {"1";"5W2"}, $K$14:$K$89, "&lt;="&amp;$A118, $L$14:$L$89, "&gt;="&amp;$A119)), SUM(COUNTIFS($J$14:$J$89, C$106, $I$14:$I$89, "&gt; 0", $F$14:$F$89, "&lt;&gt;C", $G$14:$G$89, {"1","5W3"}, $G$14:$G$89, {"1";"5W3"}, $K$14:$K$89, "&lt;="&amp;$A118, $L$14:$L$89, "&gt;="&amp;$A119)), SUM(COUNTIFS($J$14:$J$89, C$106, $I$14:$I$89, "&gt; 0", $F$14:$F$89, "&lt;&gt;C", $G$14:$G$89, {"1","8W1"}, $G$14:$G$89, {"1";"8W1"}, $K$14:$K$89, "&lt;="&amp;$A118, $L$14:$L$89, "&gt;="&amp;$A119)), SUM(COUNTIFS($J$14:$J$89, C$106, $I$14:$I$89, "&gt; 0", $F$14:$F$89, "&lt;&gt;C", $G$14:$G$89, {"1","8W2"}, $G$14:$G$89, {"1";"8W2"}, $K$14:$K$89, "&lt;="&amp;$A118, $L$14:$L$89, "&gt;="&amp;$A119)), SUM(COUNTIFS($J$14:$J$89, C$106, $I$14:$I$89, "&gt; 0", $F$14:$F$89, "&lt;&gt;C", $G$14:$G$89, {"8W1","5W1"}, $G$14:$G$89, {"8W1";"5W1"}, $K$14:$K$89, "&lt;="&amp;$A118, $L$14:$L$89, "&gt;="&amp;$A119)), SUM(COUNTIFS($J$14:$J$89, C$106, $I$14:$I$89, "&gt; 0", $F$14:$F$89, "&lt;&gt;C", $G$14:$G$89, {"8W1","5W2"}, $G$14:$G$89, {"8W1";"5W2"}, $K$14:$K$89, "&lt;="&amp;$A118, $L$14:$L$89, "&gt;="&amp;$A119)), SUM(COUNTIFS($J$14:$J$89, C$106, $I$14:$I$89, "&gt; 0", $F$14:$F$89, "&lt;&gt;C", $G$14:$G$89, {"8W2","5W2"}, $G$14:$G$89, {"8W2";"5W2"}, $K$14:$K$89, "&lt;="&amp;$A118, $L$14:$L$89, "&gt;="&amp;$A119)), SUM(COUNTIFS($J$14:$J$89, C$106, $I$14:$I$89, "&gt; 0", $F$14:$F$89, "&lt;&gt;C", $G$14:$G$89, {"8W2","5W3"}, $G$14:$G$89, {"8W2";"5W3"}, $K$14:$K$89, "&lt;="&amp;$A118, $L$14:$L$89, "&gt;="&amp;$A119))))</f>
        <v>0</v>
      </c>
      <c r="D118" s="54">
        <f xml:space="preserve"> IF(COUNTIFS($J$14:$J$89, D$106, $I$14:$I$89, "&gt; 0", $F$14:$F$89, "&lt;&gt;C", $K$14:$K$89, "&lt;="&amp;$A118, $L$14:$L$89, "&gt;="&amp;$A119) &lt; 2, COUNTIFS($J$14:$J$89, D$106, $I$14:$I$89, "&gt; 0", $F$14:$F$89, "&lt;&gt;C", $K$14:$K$89, "&lt;="&amp;$A118, $L$14:$L$89, "&gt;="&amp;$A119), MAX(SUM(COUNTIFS($J$14:$J$89, D$106, $I$14:$I$89, "&gt; 0", $F$14:$F$89, "&lt;&gt;C", $G$14:$G$89, {"1"}, $G$14:$G$89, {"1"}, $K$14:$K$89, "&lt;="&amp;$A118, $L$14:$L$89, "&gt;="&amp;$A119)), SUM(COUNTIFS($J$14:$J$89, D$106, $I$14:$I$89, "&gt; 0", $F$14:$F$89, "&lt;&gt;C", $G$14:$G$89, {"1","5W1"}, $G$14:$G$89, {"1";"5W1"}, $K$14:$K$89, "&lt;="&amp;$A118, $L$14:$L$89, "&gt;="&amp;$A119)), SUM(COUNTIFS($J$14:$J$89, D$106, $I$14:$I$89, "&gt; 0", $F$14:$F$89, "&lt;&gt;C", $G$14:$G$89, {"1","5W2"}, $G$14:$G$89, {"1";"5W2"}, $K$14:$K$89, "&lt;="&amp;$A118, $L$14:$L$89, "&gt;="&amp;$A119)), SUM(COUNTIFS($J$14:$J$89, D$106, $I$14:$I$89, "&gt; 0", $F$14:$F$89, "&lt;&gt;C", $G$14:$G$89, {"1","5W3"}, $G$14:$G$89, {"1";"5W3"}, $K$14:$K$89, "&lt;="&amp;$A118, $L$14:$L$89, "&gt;="&amp;$A119)), SUM(COUNTIFS($J$14:$J$89, D$106, $I$14:$I$89, "&gt; 0", $F$14:$F$89, "&lt;&gt;C", $G$14:$G$89, {"1","8W1"}, $G$14:$G$89, {"1";"8W1"}, $K$14:$K$89, "&lt;="&amp;$A118, $L$14:$L$89, "&gt;="&amp;$A119)), SUM(COUNTIFS($J$14:$J$89, D$106, $I$14:$I$89, "&gt; 0", $F$14:$F$89, "&lt;&gt;C", $G$14:$G$89, {"1","8W2"}, $G$14:$G$89, {"1";"8W2"}, $K$14:$K$89, "&lt;="&amp;$A118, $L$14:$L$89, "&gt;="&amp;$A119)), SUM(COUNTIFS($J$14:$J$89, D$106, $I$14:$I$89, "&gt; 0", $F$14:$F$89, "&lt;&gt;C", $G$14:$G$89, {"8W1","5W1"}, $G$14:$G$89, {"8W1";"5W1"}, $K$14:$K$89, "&lt;="&amp;$A118, $L$14:$L$89, "&gt;="&amp;$A119)), SUM(COUNTIFS($J$14:$J$89, D$106, $I$14:$I$89, "&gt; 0", $F$14:$F$89, "&lt;&gt;C", $G$14:$G$89, {"8W1","5W2"}, $G$14:$G$89, {"8W1";"5W2"}, $K$14:$K$89, "&lt;="&amp;$A118, $L$14:$L$89, "&gt;="&amp;$A119)), SUM(COUNTIFS($J$14:$J$89, D$106, $I$14:$I$89, "&gt; 0", $F$14:$F$89, "&lt;&gt;C", $G$14:$G$89, {"8W2","5W2"}, $G$14:$G$89, {"8W2";"5W2"}, $K$14:$K$89, "&lt;="&amp;$A118, $L$14:$L$89, "&gt;="&amp;$A119)), SUM(COUNTIFS($J$14:$J$89, D$106, $I$14:$I$89, "&gt; 0", $F$14:$F$89, "&lt;&gt;C", $G$14:$G$89, {"8W2","5W3"}, $G$14:$G$89, {"8W2";"5W3"}, $K$14:$K$89, "&lt;="&amp;$A118, $L$14:$L$89, "&gt;="&amp;$A119))))</f>
        <v>0</v>
      </c>
      <c r="E118" s="54">
        <f xml:space="preserve"> IF(COUNTIFS($J$14:$J$89, E$106, $I$14:$I$89, "&gt; 0", $F$14:$F$89, "&lt;&gt;C", $K$14:$K$89, "&lt;="&amp;$A118, $L$14:$L$89, "&gt;="&amp;$A119) &lt; 2, COUNTIFS($J$14:$J$89, E$106, $I$14:$I$89, "&gt; 0", $F$14:$F$89, "&lt;&gt;C", $K$14:$K$89, "&lt;="&amp;$A118, $L$14:$L$89, "&gt;="&amp;$A119), MAX(SUM(COUNTIFS($J$14:$J$89, E$106, $I$14:$I$89, "&gt; 0", $F$14:$F$89, "&lt;&gt;C", $G$14:$G$89, {"1"}, $G$14:$G$89, {"1"}, $K$14:$K$89, "&lt;="&amp;$A118, $L$14:$L$89, "&gt;="&amp;$A119)), SUM(COUNTIFS($J$14:$J$89, E$106, $I$14:$I$89, "&gt; 0", $F$14:$F$89, "&lt;&gt;C", $G$14:$G$89, {"1","5W1"}, $G$14:$G$89, {"1";"5W1"}, $K$14:$K$89, "&lt;="&amp;$A118, $L$14:$L$89, "&gt;="&amp;$A119)), SUM(COUNTIFS($J$14:$J$89, E$106, $I$14:$I$89, "&gt; 0", $F$14:$F$89, "&lt;&gt;C", $G$14:$G$89, {"1","5W2"}, $G$14:$G$89, {"1";"5W2"}, $K$14:$K$89, "&lt;="&amp;$A118, $L$14:$L$89, "&gt;="&amp;$A119)), SUM(COUNTIFS($J$14:$J$89, E$106, $I$14:$I$89, "&gt; 0", $F$14:$F$89, "&lt;&gt;C", $G$14:$G$89, {"1","5W3"}, $G$14:$G$89, {"1";"5W3"}, $K$14:$K$89, "&lt;="&amp;$A118, $L$14:$L$89, "&gt;="&amp;$A119)), SUM(COUNTIFS($J$14:$J$89, E$106, $I$14:$I$89, "&gt; 0", $F$14:$F$89, "&lt;&gt;C", $G$14:$G$89, {"1","8W1"}, $G$14:$G$89, {"1";"8W1"}, $K$14:$K$89, "&lt;="&amp;$A118, $L$14:$L$89, "&gt;="&amp;$A119)), SUM(COUNTIFS($J$14:$J$89, E$106, $I$14:$I$89, "&gt; 0", $F$14:$F$89, "&lt;&gt;C", $G$14:$G$89, {"1","8W2"}, $G$14:$G$89, {"1";"8W2"}, $K$14:$K$89, "&lt;="&amp;$A118, $L$14:$L$89, "&gt;="&amp;$A119)), SUM(COUNTIFS($J$14:$J$89, E$106, $I$14:$I$89, "&gt; 0", $F$14:$F$89, "&lt;&gt;C", $G$14:$G$89, {"8W1","5W1"}, $G$14:$G$89, {"8W1";"5W1"}, $K$14:$K$89, "&lt;="&amp;$A118, $L$14:$L$89, "&gt;="&amp;$A119)), SUM(COUNTIFS($J$14:$J$89, E$106, $I$14:$I$89, "&gt; 0", $F$14:$F$89, "&lt;&gt;C", $G$14:$G$89, {"8W1","5W2"}, $G$14:$G$89, {"8W1";"5W2"}, $K$14:$K$89, "&lt;="&amp;$A118, $L$14:$L$89, "&gt;="&amp;$A119)), SUM(COUNTIFS($J$14:$J$89, E$106, $I$14:$I$89, "&gt; 0", $F$14:$F$89, "&lt;&gt;C", $G$14:$G$89, {"8W2","5W2"}, $G$14:$G$89, {"8W2";"5W2"}, $K$14:$K$89, "&lt;="&amp;$A118, $L$14:$L$89, "&gt;="&amp;$A119)), SUM(COUNTIFS($J$14:$J$89, E$106, $I$14:$I$89, "&gt; 0", $F$14:$F$89, "&lt;&gt;C", $G$14:$G$89, {"8W2","5W3"}, $G$14:$G$89, {"8W2";"5W3"}, $K$14:$K$89, "&lt;="&amp;$A118, $L$14:$L$89, "&gt;="&amp;$A119))))</f>
        <v>0</v>
      </c>
      <c r="F118" s="54">
        <f xml:space="preserve"> IF(COUNTIFS($J$14:$J$89, F$106, $I$14:$I$89, "&gt; 0", $F$14:$F$89, "&lt;&gt;C", $K$14:$K$89, "&lt;="&amp;$A118, $L$14:$L$89, "&gt;="&amp;$A119) &lt; 2, COUNTIFS($J$14:$J$89, F$106, $I$14:$I$89, "&gt; 0", $F$14:$F$89, "&lt;&gt;C", $K$14:$K$89, "&lt;="&amp;$A118, $L$14:$L$89, "&gt;="&amp;$A119), MAX(SUM(COUNTIFS($J$14:$J$89, F$106, $I$14:$I$89, "&gt; 0", $F$14:$F$89, "&lt;&gt;C", $G$14:$G$89, {"1"}, $G$14:$G$89, {"1"}, $K$14:$K$89, "&lt;="&amp;$A118, $L$14:$L$89, "&gt;="&amp;$A119)), SUM(COUNTIFS($J$14:$J$89, F$106, $I$14:$I$89, "&gt; 0", $F$14:$F$89, "&lt;&gt;C", $G$14:$G$89, {"1","5W1"}, $G$14:$G$89, {"1";"5W1"}, $K$14:$K$89, "&lt;="&amp;$A118, $L$14:$L$89, "&gt;="&amp;$A119)), SUM(COUNTIFS($J$14:$J$89, F$106, $I$14:$I$89, "&gt; 0", $F$14:$F$89, "&lt;&gt;C", $G$14:$G$89, {"1","5W2"}, $G$14:$G$89, {"1";"5W2"}, $K$14:$K$89, "&lt;="&amp;$A118, $L$14:$L$89, "&gt;="&amp;$A119)), SUM(COUNTIFS($J$14:$J$89, F$106, $I$14:$I$89, "&gt; 0", $F$14:$F$89, "&lt;&gt;C", $G$14:$G$89, {"1","5W3"}, $G$14:$G$89, {"1";"5W3"}, $K$14:$K$89, "&lt;="&amp;$A118, $L$14:$L$89, "&gt;="&amp;$A119)), SUM(COUNTIFS($J$14:$J$89, F$106, $I$14:$I$89, "&gt; 0", $F$14:$F$89, "&lt;&gt;C", $G$14:$G$89, {"1","8W1"}, $G$14:$G$89, {"1";"8W1"}, $K$14:$K$89, "&lt;="&amp;$A118, $L$14:$L$89, "&gt;="&amp;$A119)), SUM(COUNTIFS($J$14:$J$89, F$106, $I$14:$I$89, "&gt; 0", $F$14:$F$89, "&lt;&gt;C", $G$14:$G$89, {"1","8W2"}, $G$14:$G$89, {"1";"8W2"}, $K$14:$K$89, "&lt;="&amp;$A118, $L$14:$L$89, "&gt;="&amp;$A119)), SUM(COUNTIFS($J$14:$J$89, F$106, $I$14:$I$89, "&gt; 0", $F$14:$F$89, "&lt;&gt;C", $G$14:$G$89, {"8W1","5W1"}, $G$14:$G$89, {"8W1";"5W1"}, $K$14:$K$89, "&lt;="&amp;$A118, $L$14:$L$89, "&gt;="&amp;$A119)), SUM(COUNTIFS($J$14:$J$89, F$106, $I$14:$I$89, "&gt; 0", $F$14:$F$89, "&lt;&gt;C", $G$14:$G$89, {"8W1","5W2"}, $G$14:$G$89, {"8W1";"5W2"}, $K$14:$K$89, "&lt;="&amp;$A118, $L$14:$L$89, "&gt;="&amp;$A119)), SUM(COUNTIFS($J$14:$J$89, F$106, $I$14:$I$89, "&gt; 0", $F$14:$F$89, "&lt;&gt;C", $G$14:$G$89, {"8W2","5W2"}, $G$14:$G$89, {"8W2";"5W2"}, $K$14:$K$89, "&lt;="&amp;$A118, $L$14:$L$89, "&gt;="&amp;$A119)), SUM(COUNTIFS($J$14:$J$89, F$106, $I$14:$I$89, "&gt; 0", $F$14:$F$89, "&lt;&gt;C", $G$14:$G$89, {"8W2","5W3"}, $G$14:$G$89, {"8W2";"5W3"}, $K$14:$K$89, "&lt;="&amp;$A118, $L$14:$L$89, "&gt;="&amp;$A119))))</f>
        <v>0</v>
      </c>
      <c r="G118" s="54">
        <f xml:space="preserve"> IF(COUNTIFS($J$14:$J$89, G$106, $I$14:$I$89, "&gt; 0", $F$14:$F$89, "&lt;&gt;C", $K$14:$K$89, "&lt;="&amp;$A118, $L$14:$L$89, "&gt;="&amp;$A119) &lt; 2, COUNTIFS($J$14:$J$89, G$106, $I$14:$I$89, "&gt; 0", $F$14:$F$89, "&lt;&gt;C", $K$14:$K$89, "&lt;="&amp;$A118, $L$14:$L$89, "&gt;="&amp;$A119), MAX(SUM(COUNTIFS($J$14:$J$89, G$106, $I$14:$I$89, "&gt; 0", $F$14:$F$89, "&lt;&gt;C", $G$14:$G$89, {"1"}, $G$14:$G$89, {"1"}, $K$14:$K$89, "&lt;="&amp;$A118, $L$14:$L$89, "&gt;="&amp;$A119)), SUM(COUNTIFS($J$14:$J$89, G$106, $I$14:$I$89, "&gt; 0", $F$14:$F$89, "&lt;&gt;C", $G$14:$G$89, {"1","5W1"}, $G$14:$G$89, {"1";"5W1"}, $K$14:$K$89, "&lt;="&amp;$A118, $L$14:$L$89, "&gt;="&amp;$A119)), SUM(COUNTIFS($J$14:$J$89, G$106, $I$14:$I$89, "&gt; 0", $F$14:$F$89, "&lt;&gt;C", $G$14:$G$89, {"1","5W2"}, $G$14:$G$89, {"1";"5W2"}, $K$14:$K$89, "&lt;="&amp;$A118, $L$14:$L$89, "&gt;="&amp;$A119)), SUM(COUNTIFS($J$14:$J$89, G$106, $I$14:$I$89, "&gt; 0", $F$14:$F$89, "&lt;&gt;C", $G$14:$G$89, {"1","5W3"}, $G$14:$G$89, {"1";"5W3"}, $K$14:$K$89, "&lt;="&amp;$A118, $L$14:$L$89, "&gt;="&amp;$A119)), SUM(COUNTIFS($J$14:$J$89, G$106, $I$14:$I$89, "&gt; 0", $F$14:$F$89, "&lt;&gt;C", $G$14:$G$89, {"1","8W1"}, $G$14:$G$89, {"1";"8W1"}, $K$14:$K$89, "&lt;="&amp;$A118, $L$14:$L$89, "&gt;="&amp;$A119)), SUM(COUNTIFS($J$14:$J$89, G$106, $I$14:$I$89, "&gt; 0", $F$14:$F$89, "&lt;&gt;C", $G$14:$G$89, {"1","8W2"}, $G$14:$G$89, {"1";"8W2"}, $K$14:$K$89, "&lt;="&amp;$A118, $L$14:$L$89, "&gt;="&amp;$A119)), SUM(COUNTIFS($J$14:$J$89, G$106, $I$14:$I$89, "&gt; 0", $F$14:$F$89, "&lt;&gt;C", $G$14:$G$89, {"8W1","5W1"}, $G$14:$G$89, {"8W1";"5W1"}, $K$14:$K$89, "&lt;="&amp;$A118, $L$14:$L$89, "&gt;="&amp;$A119)), SUM(COUNTIFS($J$14:$J$89, G$106, $I$14:$I$89, "&gt; 0", $F$14:$F$89, "&lt;&gt;C", $G$14:$G$89, {"8W1","5W2"}, $G$14:$G$89, {"8W1";"5W2"}, $K$14:$K$89, "&lt;="&amp;$A118, $L$14:$L$89, "&gt;="&amp;$A119)), SUM(COUNTIFS($J$14:$J$89, G$106, $I$14:$I$89, "&gt; 0", $F$14:$F$89, "&lt;&gt;C", $G$14:$G$89, {"8W2","5W2"}, $G$14:$G$89, {"8W2";"5W2"}, $K$14:$K$89, "&lt;="&amp;$A118, $L$14:$L$89, "&gt;="&amp;$A119)), SUM(COUNTIFS($J$14:$J$89, G$106, $I$14:$I$89, "&gt; 0", $F$14:$F$89, "&lt;&gt;C", $G$14:$G$89, {"8W2","5W3"}, $G$14:$G$89, {"8W2";"5W3"}, $K$14:$K$89, "&lt;="&amp;$A118, $L$14:$L$89, "&gt;="&amp;$A119))))</f>
        <v>0</v>
      </c>
      <c r="H118" s="54">
        <f xml:space="preserve"> IF(COUNTIFS($J$14:$J$89, H$106, $I$14:$I$89, "&gt; 0", $F$14:$F$89, "&lt;&gt;C", $K$14:$K$89, "&lt;="&amp;$A118, $L$14:$L$89, "&gt;="&amp;$A119) &lt; 2, COUNTIFS($J$14:$J$89, H$106, $I$14:$I$89, "&gt; 0", $F$14:$F$89, "&lt;&gt;C", $K$14:$K$89, "&lt;="&amp;$A118, $L$14:$L$89, "&gt;="&amp;$A119), MAX(SUM(COUNTIFS($J$14:$J$89, H$106, $I$14:$I$89, "&gt; 0", $F$14:$F$89, "&lt;&gt;C", $G$14:$G$89, {"1"}, $G$14:$G$89, {"1"}, $K$14:$K$89, "&lt;="&amp;$A118, $L$14:$L$89, "&gt;="&amp;$A119)), SUM(COUNTIFS($J$14:$J$89, H$106, $I$14:$I$89, "&gt; 0", $F$14:$F$89, "&lt;&gt;C", $G$14:$G$89, {"1","5W1"}, $G$14:$G$89, {"1";"5W1"}, $K$14:$K$89, "&lt;="&amp;$A118, $L$14:$L$89, "&gt;="&amp;$A119)), SUM(COUNTIFS($J$14:$J$89, H$106, $I$14:$I$89, "&gt; 0", $F$14:$F$89, "&lt;&gt;C", $G$14:$G$89, {"1","5W2"}, $G$14:$G$89, {"1";"5W2"}, $K$14:$K$89, "&lt;="&amp;$A118, $L$14:$L$89, "&gt;="&amp;$A119)), SUM(COUNTIFS($J$14:$J$89, H$106, $I$14:$I$89, "&gt; 0", $F$14:$F$89, "&lt;&gt;C", $G$14:$G$89, {"1","5W3"}, $G$14:$G$89, {"1";"5W3"}, $K$14:$K$89, "&lt;="&amp;$A118, $L$14:$L$89, "&gt;="&amp;$A119)), SUM(COUNTIFS($J$14:$J$89, H$106, $I$14:$I$89, "&gt; 0", $F$14:$F$89, "&lt;&gt;C", $G$14:$G$89, {"1","8W1"}, $G$14:$G$89, {"1";"8W1"}, $K$14:$K$89, "&lt;="&amp;$A118, $L$14:$L$89, "&gt;="&amp;$A119)), SUM(COUNTIFS($J$14:$J$89, H$106, $I$14:$I$89, "&gt; 0", $F$14:$F$89, "&lt;&gt;C", $G$14:$G$89, {"1","8W2"}, $G$14:$G$89, {"1";"8W2"}, $K$14:$K$89, "&lt;="&amp;$A118, $L$14:$L$89, "&gt;="&amp;$A119)), SUM(COUNTIFS($J$14:$J$89, H$106, $I$14:$I$89, "&gt; 0", $F$14:$F$89, "&lt;&gt;C", $G$14:$G$89, {"8W1","5W1"}, $G$14:$G$89, {"8W1";"5W1"}, $K$14:$K$89, "&lt;="&amp;$A118, $L$14:$L$89, "&gt;="&amp;$A119)), SUM(COUNTIFS($J$14:$J$89, H$106, $I$14:$I$89, "&gt; 0", $F$14:$F$89, "&lt;&gt;C", $G$14:$G$89, {"8W1","5W2"}, $G$14:$G$89, {"8W1";"5W2"}, $K$14:$K$89, "&lt;="&amp;$A118, $L$14:$L$89, "&gt;="&amp;$A119)), SUM(COUNTIFS($J$14:$J$89, H$106, $I$14:$I$89, "&gt; 0", $F$14:$F$89, "&lt;&gt;C", $G$14:$G$89, {"8W2","5W2"}, $G$14:$G$89, {"8W2";"5W2"}, $K$14:$K$89, "&lt;="&amp;$A118, $L$14:$L$89, "&gt;="&amp;$A119)), SUM(COUNTIFS($J$14:$J$89, H$106, $I$14:$I$89, "&gt; 0", $F$14:$F$89, "&lt;&gt;C", $G$14:$G$89, {"8W2","5W3"}, $G$14:$G$89, {"8W2";"5W3"}, $K$14:$K$89, "&lt;="&amp;$A118, $L$14:$L$89, "&gt;="&amp;$A119))))</f>
        <v>1</v>
      </c>
      <c r="P118"/>
    </row>
    <row r="119" spans="1:16" ht="14.45" customHeight="1" x14ac:dyDescent="0.25">
      <c r="A119" s="152">
        <f t="shared" si="5"/>
        <v>0.43750000000000022</v>
      </c>
      <c r="B119" s="202" t="str">
        <f t="shared" si="4"/>
        <v>10:30 AM-10:45 AM</v>
      </c>
      <c r="C119" s="54">
        <f xml:space="preserve"> IF(COUNTIFS($J$14:$J$89, C$106, $I$14:$I$89, "&gt; 0", $F$14:$F$89, "&lt;&gt;C", $K$14:$K$89, "&lt;="&amp;$A119, $L$14:$L$89, "&gt;="&amp;$A120) &lt; 2, COUNTIFS($J$14:$J$89, C$106, $I$14:$I$89, "&gt; 0", $F$14:$F$89, "&lt;&gt;C", $K$14:$K$89, "&lt;="&amp;$A119, $L$14:$L$89, "&gt;="&amp;$A120), MAX(SUM(COUNTIFS($J$14:$J$89, C$106, $I$14:$I$89, "&gt; 0", $F$14:$F$89, "&lt;&gt;C", $G$14:$G$89, {"1"}, $G$14:$G$89, {"1"}, $K$14:$K$89, "&lt;="&amp;$A119, $L$14:$L$89, "&gt;="&amp;$A120)), SUM(COUNTIFS($J$14:$J$89, C$106, $I$14:$I$89, "&gt; 0", $F$14:$F$89, "&lt;&gt;C", $G$14:$G$89, {"1","5W1"}, $G$14:$G$89, {"1";"5W1"}, $K$14:$K$89, "&lt;="&amp;$A119, $L$14:$L$89, "&gt;="&amp;$A120)), SUM(COUNTIFS($J$14:$J$89, C$106, $I$14:$I$89, "&gt; 0", $F$14:$F$89, "&lt;&gt;C", $G$14:$G$89, {"1","5W2"}, $G$14:$G$89, {"1";"5W2"}, $K$14:$K$89, "&lt;="&amp;$A119, $L$14:$L$89, "&gt;="&amp;$A120)), SUM(COUNTIFS($J$14:$J$89, C$106, $I$14:$I$89, "&gt; 0", $F$14:$F$89, "&lt;&gt;C", $G$14:$G$89, {"1","5W3"}, $G$14:$G$89, {"1";"5W3"}, $K$14:$K$89, "&lt;="&amp;$A119, $L$14:$L$89, "&gt;="&amp;$A120)), SUM(COUNTIFS($J$14:$J$89, C$106, $I$14:$I$89, "&gt; 0", $F$14:$F$89, "&lt;&gt;C", $G$14:$G$89, {"1","8W1"}, $G$14:$G$89, {"1";"8W1"}, $K$14:$K$89, "&lt;="&amp;$A119, $L$14:$L$89, "&gt;="&amp;$A120)), SUM(COUNTIFS($J$14:$J$89, C$106, $I$14:$I$89, "&gt; 0", $F$14:$F$89, "&lt;&gt;C", $G$14:$G$89, {"1","8W2"}, $G$14:$G$89, {"1";"8W2"}, $K$14:$K$89, "&lt;="&amp;$A119, $L$14:$L$89, "&gt;="&amp;$A120)), SUM(COUNTIFS($J$14:$J$89, C$106, $I$14:$I$89, "&gt; 0", $F$14:$F$89, "&lt;&gt;C", $G$14:$G$89, {"8W1","5W1"}, $G$14:$G$89, {"8W1";"5W1"}, $K$14:$K$89, "&lt;="&amp;$A119, $L$14:$L$89, "&gt;="&amp;$A120)), SUM(COUNTIFS($J$14:$J$89, C$106, $I$14:$I$89, "&gt; 0", $F$14:$F$89, "&lt;&gt;C", $G$14:$G$89, {"8W1","5W2"}, $G$14:$G$89, {"8W1";"5W2"}, $K$14:$K$89, "&lt;="&amp;$A119, $L$14:$L$89, "&gt;="&amp;$A120)), SUM(COUNTIFS($J$14:$J$89, C$106, $I$14:$I$89, "&gt; 0", $F$14:$F$89, "&lt;&gt;C", $G$14:$G$89, {"8W2","5W2"}, $G$14:$G$89, {"8W2";"5W2"}, $K$14:$K$89, "&lt;="&amp;$A119, $L$14:$L$89, "&gt;="&amp;$A120)), SUM(COUNTIFS($J$14:$J$89, C$106, $I$14:$I$89, "&gt; 0", $F$14:$F$89, "&lt;&gt;C", $G$14:$G$89, {"8W2","5W3"}, $G$14:$G$89, {"8W2";"5W3"}, $K$14:$K$89, "&lt;="&amp;$A119, $L$14:$L$89, "&gt;="&amp;$A120))))</f>
        <v>1</v>
      </c>
      <c r="D119" s="54">
        <f xml:space="preserve"> IF(COUNTIFS($J$14:$J$89, D$106, $I$14:$I$89, "&gt; 0", $F$14:$F$89, "&lt;&gt;C", $K$14:$K$89, "&lt;="&amp;$A119, $L$14:$L$89, "&gt;="&amp;$A120) &lt; 2, COUNTIFS($J$14:$J$89, D$106, $I$14:$I$89, "&gt; 0", $F$14:$F$89, "&lt;&gt;C", $K$14:$K$89, "&lt;="&amp;$A119, $L$14:$L$89, "&gt;="&amp;$A120), MAX(SUM(COUNTIFS($J$14:$J$89, D$106, $I$14:$I$89, "&gt; 0", $F$14:$F$89, "&lt;&gt;C", $G$14:$G$89, {"1"}, $G$14:$G$89, {"1"}, $K$14:$K$89, "&lt;="&amp;$A119, $L$14:$L$89, "&gt;="&amp;$A120)), SUM(COUNTIFS($J$14:$J$89, D$106, $I$14:$I$89, "&gt; 0", $F$14:$F$89, "&lt;&gt;C", $G$14:$G$89, {"1","5W1"}, $G$14:$G$89, {"1";"5W1"}, $K$14:$K$89, "&lt;="&amp;$A119, $L$14:$L$89, "&gt;="&amp;$A120)), SUM(COUNTIFS($J$14:$J$89, D$106, $I$14:$I$89, "&gt; 0", $F$14:$F$89, "&lt;&gt;C", $G$14:$G$89, {"1","5W2"}, $G$14:$G$89, {"1";"5W2"}, $K$14:$K$89, "&lt;="&amp;$A119, $L$14:$L$89, "&gt;="&amp;$A120)), SUM(COUNTIFS($J$14:$J$89, D$106, $I$14:$I$89, "&gt; 0", $F$14:$F$89, "&lt;&gt;C", $G$14:$G$89, {"1","5W3"}, $G$14:$G$89, {"1";"5W3"}, $K$14:$K$89, "&lt;="&amp;$A119, $L$14:$L$89, "&gt;="&amp;$A120)), SUM(COUNTIFS($J$14:$J$89, D$106, $I$14:$I$89, "&gt; 0", $F$14:$F$89, "&lt;&gt;C", $G$14:$G$89, {"1","8W1"}, $G$14:$G$89, {"1";"8W1"}, $K$14:$K$89, "&lt;="&amp;$A119, $L$14:$L$89, "&gt;="&amp;$A120)), SUM(COUNTIFS($J$14:$J$89, D$106, $I$14:$I$89, "&gt; 0", $F$14:$F$89, "&lt;&gt;C", $G$14:$G$89, {"1","8W2"}, $G$14:$G$89, {"1";"8W2"}, $K$14:$K$89, "&lt;="&amp;$A119, $L$14:$L$89, "&gt;="&amp;$A120)), SUM(COUNTIFS($J$14:$J$89, D$106, $I$14:$I$89, "&gt; 0", $F$14:$F$89, "&lt;&gt;C", $G$14:$G$89, {"8W1","5W1"}, $G$14:$G$89, {"8W1";"5W1"}, $K$14:$K$89, "&lt;="&amp;$A119, $L$14:$L$89, "&gt;="&amp;$A120)), SUM(COUNTIFS($J$14:$J$89, D$106, $I$14:$I$89, "&gt; 0", $F$14:$F$89, "&lt;&gt;C", $G$14:$G$89, {"8W1","5W2"}, $G$14:$G$89, {"8W1";"5W2"}, $K$14:$K$89, "&lt;="&amp;$A119, $L$14:$L$89, "&gt;="&amp;$A120)), SUM(COUNTIFS($J$14:$J$89, D$106, $I$14:$I$89, "&gt; 0", $F$14:$F$89, "&lt;&gt;C", $G$14:$G$89, {"8W2","5W2"}, $G$14:$G$89, {"8W2";"5W2"}, $K$14:$K$89, "&lt;="&amp;$A119, $L$14:$L$89, "&gt;="&amp;$A120)), SUM(COUNTIFS($J$14:$J$89, D$106, $I$14:$I$89, "&gt; 0", $F$14:$F$89, "&lt;&gt;C", $G$14:$G$89, {"8W2","5W3"}, $G$14:$G$89, {"8W2";"5W3"}, $K$14:$K$89, "&lt;="&amp;$A119, $L$14:$L$89, "&gt;="&amp;$A120))))</f>
        <v>1</v>
      </c>
      <c r="E119" s="54">
        <f xml:space="preserve"> IF(COUNTIFS($J$14:$J$89, E$106, $I$14:$I$89, "&gt; 0", $F$14:$F$89, "&lt;&gt;C", $K$14:$K$89, "&lt;="&amp;$A119, $L$14:$L$89, "&gt;="&amp;$A120) &lt; 2, COUNTIFS($J$14:$J$89, E$106, $I$14:$I$89, "&gt; 0", $F$14:$F$89, "&lt;&gt;C", $K$14:$K$89, "&lt;="&amp;$A119, $L$14:$L$89, "&gt;="&amp;$A120), MAX(SUM(COUNTIFS($J$14:$J$89, E$106, $I$14:$I$89, "&gt; 0", $F$14:$F$89, "&lt;&gt;C", $G$14:$G$89, {"1"}, $G$14:$G$89, {"1"}, $K$14:$K$89, "&lt;="&amp;$A119, $L$14:$L$89, "&gt;="&amp;$A120)), SUM(COUNTIFS($J$14:$J$89, E$106, $I$14:$I$89, "&gt; 0", $F$14:$F$89, "&lt;&gt;C", $G$14:$G$89, {"1","5W1"}, $G$14:$G$89, {"1";"5W1"}, $K$14:$K$89, "&lt;="&amp;$A119, $L$14:$L$89, "&gt;="&amp;$A120)), SUM(COUNTIFS($J$14:$J$89, E$106, $I$14:$I$89, "&gt; 0", $F$14:$F$89, "&lt;&gt;C", $G$14:$G$89, {"1","5W2"}, $G$14:$G$89, {"1";"5W2"}, $K$14:$K$89, "&lt;="&amp;$A119, $L$14:$L$89, "&gt;="&amp;$A120)), SUM(COUNTIFS($J$14:$J$89, E$106, $I$14:$I$89, "&gt; 0", $F$14:$F$89, "&lt;&gt;C", $G$14:$G$89, {"1","5W3"}, $G$14:$G$89, {"1";"5W3"}, $K$14:$K$89, "&lt;="&amp;$A119, $L$14:$L$89, "&gt;="&amp;$A120)), SUM(COUNTIFS($J$14:$J$89, E$106, $I$14:$I$89, "&gt; 0", $F$14:$F$89, "&lt;&gt;C", $G$14:$G$89, {"1","8W1"}, $G$14:$G$89, {"1";"8W1"}, $K$14:$K$89, "&lt;="&amp;$A119, $L$14:$L$89, "&gt;="&amp;$A120)), SUM(COUNTIFS($J$14:$J$89, E$106, $I$14:$I$89, "&gt; 0", $F$14:$F$89, "&lt;&gt;C", $G$14:$G$89, {"1","8W2"}, $G$14:$G$89, {"1";"8W2"}, $K$14:$K$89, "&lt;="&amp;$A119, $L$14:$L$89, "&gt;="&amp;$A120)), SUM(COUNTIFS($J$14:$J$89, E$106, $I$14:$I$89, "&gt; 0", $F$14:$F$89, "&lt;&gt;C", $G$14:$G$89, {"8W1","5W1"}, $G$14:$G$89, {"8W1";"5W1"}, $K$14:$K$89, "&lt;="&amp;$A119, $L$14:$L$89, "&gt;="&amp;$A120)), SUM(COUNTIFS($J$14:$J$89, E$106, $I$14:$I$89, "&gt; 0", $F$14:$F$89, "&lt;&gt;C", $G$14:$G$89, {"8W1","5W2"}, $G$14:$G$89, {"8W1";"5W2"}, $K$14:$K$89, "&lt;="&amp;$A119, $L$14:$L$89, "&gt;="&amp;$A120)), SUM(COUNTIFS($J$14:$J$89, E$106, $I$14:$I$89, "&gt; 0", $F$14:$F$89, "&lt;&gt;C", $G$14:$G$89, {"8W2","5W2"}, $G$14:$G$89, {"8W2";"5W2"}, $K$14:$K$89, "&lt;="&amp;$A119, $L$14:$L$89, "&gt;="&amp;$A120)), SUM(COUNTIFS($J$14:$J$89, E$106, $I$14:$I$89, "&gt; 0", $F$14:$F$89, "&lt;&gt;C", $G$14:$G$89, {"8W2","5W3"}, $G$14:$G$89, {"8W2";"5W3"}, $K$14:$K$89, "&lt;="&amp;$A119, $L$14:$L$89, "&gt;="&amp;$A120))))</f>
        <v>1</v>
      </c>
      <c r="F119" s="54">
        <f xml:space="preserve"> IF(COUNTIFS($J$14:$J$89, F$106, $I$14:$I$89, "&gt; 0", $F$14:$F$89, "&lt;&gt;C", $K$14:$K$89, "&lt;="&amp;$A119, $L$14:$L$89, "&gt;="&amp;$A120) &lt; 2, COUNTIFS($J$14:$J$89, F$106, $I$14:$I$89, "&gt; 0", $F$14:$F$89, "&lt;&gt;C", $K$14:$K$89, "&lt;="&amp;$A119, $L$14:$L$89, "&gt;="&amp;$A120), MAX(SUM(COUNTIFS($J$14:$J$89, F$106, $I$14:$I$89, "&gt; 0", $F$14:$F$89, "&lt;&gt;C", $G$14:$G$89, {"1"}, $G$14:$G$89, {"1"}, $K$14:$K$89, "&lt;="&amp;$A119, $L$14:$L$89, "&gt;="&amp;$A120)), SUM(COUNTIFS($J$14:$J$89, F$106, $I$14:$I$89, "&gt; 0", $F$14:$F$89, "&lt;&gt;C", $G$14:$G$89, {"1","5W1"}, $G$14:$G$89, {"1";"5W1"}, $K$14:$K$89, "&lt;="&amp;$A119, $L$14:$L$89, "&gt;="&amp;$A120)), SUM(COUNTIFS($J$14:$J$89, F$106, $I$14:$I$89, "&gt; 0", $F$14:$F$89, "&lt;&gt;C", $G$14:$G$89, {"1","5W2"}, $G$14:$G$89, {"1";"5W2"}, $K$14:$K$89, "&lt;="&amp;$A119, $L$14:$L$89, "&gt;="&amp;$A120)), SUM(COUNTIFS($J$14:$J$89, F$106, $I$14:$I$89, "&gt; 0", $F$14:$F$89, "&lt;&gt;C", $G$14:$G$89, {"1","5W3"}, $G$14:$G$89, {"1";"5W3"}, $K$14:$K$89, "&lt;="&amp;$A119, $L$14:$L$89, "&gt;="&amp;$A120)), SUM(COUNTIFS($J$14:$J$89, F$106, $I$14:$I$89, "&gt; 0", $F$14:$F$89, "&lt;&gt;C", $G$14:$G$89, {"1","8W1"}, $G$14:$G$89, {"1";"8W1"}, $K$14:$K$89, "&lt;="&amp;$A119, $L$14:$L$89, "&gt;="&amp;$A120)), SUM(COUNTIFS($J$14:$J$89, F$106, $I$14:$I$89, "&gt; 0", $F$14:$F$89, "&lt;&gt;C", $G$14:$G$89, {"1","8W2"}, $G$14:$G$89, {"1";"8W2"}, $K$14:$K$89, "&lt;="&amp;$A119, $L$14:$L$89, "&gt;="&amp;$A120)), SUM(COUNTIFS($J$14:$J$89, F$106, $I$14:$I$89, "&gt; 0", $F$14:$F$89, "&lt;&gt;C", $G$14:$G$89, {"8W1","5W1"}, $G$14:$G$89, {"8W1";"5W1"}, $K$14:$K$89, "&lt;="&amp;$A119, $L$14:$L$89, "&gt;="&amp;$A120)), SUM(COUNTIFS($J$14:$J$89, F$106, $I$14:$I$89, "&gt; 0", $F$14:$F$89, "&lt;&gt;C", $G$14:$G$89, {"8W1","5W2"}, $G$14:$G$89, {"8W1";"5W2"}, $K$14:$K$89, "&lt;="&amp;$A119, $L$14:$L$89, "&gt;="&amp;$A120)), SUM(COUNTIFS($J$14:$J$89, F$106, $I$14:$I$89, "&gt; 0", $F$14:$F$89, "&lt;&gt;C", $G$14:$G$89, {"8W2","5W2"}, $G$14:$G$89, {"8W2";"5W2"}, $K$14:$K$89, "&lt;="&amp;$A119, $L$14:$L$89, "&gt;="&amp;$A120)), SUM(COUNTIFS($J$14:$J$89, F$106, $I$14:$I$89, "&gt; 0", $F$14:$F$89, "&lt;&gt;C", $G$14:$G$89, {"8W2","5W3"}, $G$14:$G$89, {"8W2";"5W3"}, $K$14:$K$89, "&lt;="&amp;$A119, $L$14:$L$89, "&gt;="&amp;$A120))))</f>
        <v>1</v>
      </c>
      <c r="G119" s="54">
        <f xml:space="preserve"> IF(COUNTIFS($J$14:$J$89, G$106, $I$14:$I$89, "&gt; 0", $F$14:$F$89, "&lt;&gt;C", $K$14:$K$89, "&lt;="&amp;$A119, $L$14:$L$89, "&gt;="&amp;$A120) &lt; 2, COUNTIFS($J$14:$J$89, G$106, $I$14:$I$89, "&gt; 0", $F$14:$F$89, "&lt;&gt;C", $K$14:$K$89, "&lt;="&amp;$A119, $L$14:$L$89, "&gt;="&amp;$A120), MAX(SUM(COUNTIFS($J$14:$J$89, G$106, $I$14:$I$89, "&gt; 0", $F$14:$F$89, "&lt;&gt;C", $G$14:$G$89, {"1"}, $G$14:$G$89, {"1"}, $K$14:$K$89, "&lt;="&amp;$A119, $L$14:$L$89, "&gt;="&amp;$A120)), SUM(COUNTIFS($J$14:$J$89, G$106, $I$14:$I$89, "&gt; 0", $F$14:$F$89, "&lt;&gt;C", $G$14:$G$89, {"1","5W1"}, $G$14:$G$89, {"1";"5W1"}, $K$14:$K$89, "&lt;="&amp;$A119, $L$14:$L$89, "&gt;="&amp;$A120)), SUM(COUNTIFS($J$14:$J$89, G$106, $I$14:$I$89, "&gt; 0", $F$14:$F$89, "&lt;&gt;C", $G$14:$G$89, {"1","5W2"}, $G$14:$G$89, {"1";"5W2"}, $K$14:$K$89, "&lt;="&amp;$A119, $L$14:$L$89, "&gt;="&amp;$A120)), SUM(COUNTIFS($J$14:$J$89, G$106, $I$14:$I$89, "&gt; 0", $F$14:$F$89, "&lt;&gt;C", $G$14:$G$89, {"1","5W3"}, $G$14:$G$89, {"1";"5W3"}, $K$14:$K$89, "&lt;="&amp;$A119, $L$14:$L$89, "&gt;="&amp;$A120)), SUM(COUNTIFS($J$14:$J$89, G$106, $I$14:$I$89, "&gt; 0", $F$14:$F$89, "&lt;&gt;C", $G$14:$G$89, {"1","8W1"}, $G$14:$G$89, {"1";"8W1"}, $K$14:$K$89, "&lt;="&amp;$A119, $L$14:$L$89, "&gt;="&amp;$A120)), SUM(COUNTIFS($J$14:$J$89, G$106, $I$14:$I$89, "&gt; 0", $F$14:$F$89, "&lt;&gt;C", $G$14:$G$89, {"1","8W2"}, $G$14:$G$89, {"1";"8W2"}, $K$14:$K$89, "&lt;="&amp;$A119, $L$14:$L$89, "&gt;="&amp;$A120)), SUM(COUNTIFS($J$14:$J$89, G$106, $I$14:$I$89, "&gt; 0", $F$14:$F$89, "&lt;&gt;C", $G$14:$G$89, {"8W1","5W1"}, $G$14:$G$89, {"8W1";"5W1"}, $K$14:$K$89, "&lt;="&amp;$A119, $L$14:$L$89, "&gt;="&amp;$A120)), SUM(COUNTIFS($J$14:$J$89, G$106, $I$14:$I$89, "&gt; 0", $F$14:$F$89, "&lt;&gt;C", $G$14:$G$89, {"8W1","5W2"}, $G$14:$G$89, {"8W1";"5W2"}, $K$14:$K$89, "&lt;="&amp;$A119, $L$14:$L$89, "&gt;="&amp;$A120)), SUM(COUNTIFS($J$14:$J$89, G$106, $I$14:$I$89, "&gt; 0", $F$14:$F$89, "&lt;&gt;C", $G$14:$G$89, {"8W2","5W2"}, $G$14:$G$89, {"8W2";"5W2"}, $K$14:$K$89, "&lt;="&amp;$A119, $L$14:$L$89, "&gt;="&amp;$A120)), SUM(COUNTIFS($J$14:$J$89, G$106, $I$14:$I$89, "&gt; 0", $F$14:$F$89, "&lt;&gt;C", $G$14:$G$89, {"8W2","5W3"}, $G$14:$G$89, {"8W2";"5W3"}, $K$14:$K$89, "&lt;="&amp;$A119, $L$14:$L$89, "&gt;="&amp;$A120))))</f>
        <v>1</v>
      </c>
      <c r="H119" s="54">
        <f xml:space="preserve"> IF(COUNTIFS($J$14:$J$89, H$106, $I$14:$I$89, "&gt; 0", $F$14:$F$89, "&lt;&gt;C", $K$14:$K$89, "&lt;="&amp;$A119, $L$14:$L$89, "&gt;="&amp;$A120) &lt; 2, COUNTIFS($J$14:$J$89, H$106, $I$14:$I$89, "&gt; 0", $F$14:$F$89, "&lt;&gt;C", $K$14:$K$89, "&lt;="&amp;$A119, $L$14:$L$89, "&gt;="&amp;$A120), MAX(SUM(COUNTIFS($J$14:$J$89, H$106, $I$14:$I$89, "&gt; 0", $F$14:$F$89, "&lt;&gt;C", $G$14:$G$89, {"1"}, $G$14:$G$89, {"1"}, $K$14:$K$89, "&lt;="&amp;$A119, $L$14:$L$89, "&gt;="&amp;$A120)), SUM(COUNTIFS($J$14:$J$89, H$106, $I$14:$I$89, "&gt; 0", $F$14:$F$89, "&lt;&gt;C", $G$14:$G$89, {"1","5W1"}, $G$14:$G$89, {"1";"5W1"}, $K$14:$K$89, "&lt;="&amp;$A119, $L$14:$L$89, "&gt;="&amp;$A120)), SUM(COUNTIFS($J$14:$J$89, H$106, $I$14:$I$89, "&gt; 0", $F$14:$F$89, "&lt;&gt;C", $G$14:$G$89, {"1","5W2"}, $G$14:$G$89, {"1";"5W2"}, $K$14:$K$89, "&lt;="&amp;$A119, $L$14:$L$89, "&gt;="&amp;$A120)), SUM(COUNTIFS($J$14:$J$89, H$106, $I$14:$I$89, "&gt; 0", $F$14:$F$89, "&lt;&gt;C", $G$14:$G$89, {"1","5W3"}, $G$14:$G$89, {"1";"5W3"}, $K$14:$K$89, "&lt;="&amp;$A119, $L$14:$L$89, "&gt;="&amp;$A120)), SUM(COUNTIFS($J$14:$J$89, H$106, $I$14:$I$89, "&gt; 0", $F$14:$F$89, "&lt;&gt;C", $G$14:$G$89, {"1","8W1"}, $G$14:$G$89, {"1";"8W1"}, $K$14:$K$89, "&lt;="&amp;$A119, $L$14:$L$89, "&gt;="&amp;$A120)), SUM(COUNTIFS($J$14:$J$89, H$106, $I$14:$I$89, "&gt; 0", $F$14:$F$89, "&lt;&gt;C", $G$14:$G$89, {"1","8W2"}, $G$14:$G$89, {"1";"8W2"}, $K$14:$K$89, "&lt;="&amp;$A119, $L$14:$L$89, "&gt;="&amp;$A120)), SUM(COUNTIFS($J$14:$J$89, H$106, $I$14:$I$89, "&gt; 0", $F$14:$F$89, "&lt;&gt;C", $G$14:$G$89, {"8W1","5W1"}, $G$14:$G$89, {"8W1";"5W1"}, $K$14:$K$89, "&lt;="&amp;$A119, $L$14:$L$89, "&gt;="&amp;$A120)), SUM(COUNTIFS($J$14:$J$89, H$106, $I$14:$I$89, "&gt; 0", $F$14:$F$89, "&lt;&gt;C", $G$14:$G$89, {"8W1","5W2"}, $G$14:$G$89, {"8W1";"5W2"}, $K$14:$K$89, "&lt;="&amp;$A119, $L$14:$L$89, "&gt;="&amp;$A120)), SUM(COUNTIFS($J$14:$J$89, H$106, $I$14:$I$89, "&gt; 0", $F$14:$F$89, "&lt;&gt;C", $G$14:$G$89, {"8W2","5W2"}, $G$14:$G$89, {"8W2";"5W2"}, $K$14:$K$89, "&lt;="&amp;$A119, $L$14:$L$89, "&gt;="&amp;$A120)), SUM(COUNTIFS($J$14:$J$89, H$106, $I$14:$I$89, "&gt; 0", $F$14:$F$89, "&lt;&gt;C", $G$14:$G$89, {"8W2","5W3"}, $G$14:$G$89, {"8W2";"5W3"}, $K$14:$K$89, "&lt;="&amp;$A119, $L$14:$L$89, "&gt;="&amp;$A120))))</f>
        <v>1</v>
      </c>
      <c r="P119"/>
    </row>
    <row r="120" spans="1:16" ht="15" x14ac:dyDescent="0.25">
      <c r="A120" s="152">
        <f t="shared" si="5"/>
        <v>0.44791666666666691</v>
      </c>
      <c r="B120" s="202" t="str">
        <f t="shared" si="4"/>
        <v>10:45 AM-11:00 AM</v>
      </c>
      <c r="C120" s="54">
        <f xml:space="preserve"> IF(COUNTIFS($J$14:$J$89, C$106, $I$14:$I$89, "&gt; 0", $F$14:$F$89, "&lt;&gt;C", $K$14:$K$89, "&lt;="&amp;$A120, $L$14:$L$89, "&gt;="&amp;$A121) &lt; 2, COUNTIFS($J$14:$J$89, C$106, $I$14:$I$89, "&gt; 0", $F$14:$F$89, "&lt;&gt;C", $K$14:$K$89, "&lt;="&amp;$A120, $L$14:$L$89, "&gt;="&amp;$A121), MAX(SUM(COUNTIFS($J$14:$J$89, C$106, $I$14:$I$89, "&gt; 0", $F$14:$F$89, "&lt;&gt;C", $G$14:$G$89, {"1"}, $G$14:$G$89, {"1"}, $K$14:$K$89, "&lt;="&amp;$A120, $L$14:$L$89, "&gt;="&amp;$A121)), SUM(COUNTIFS($J$14:$J$89, C$106, $I$14:$I$89, "&gt; 0", $F$14:$F$89, "&lt;&gt;C", $G$14:$G$89, {"1","5W1"}, $G$14:$G$89, {"1";"5W1"}, $K$14:$K$89, "&lt;="&amp;$A120, $L$14:$L$89, "&gt;="&amp;$A121)), SUM(COUNTIFS($J$14:$J$89, C$106, $I$14:$I$89, "&gt; 0", $F$14:$F$89, "&lt;&gt;C", $G$14:$G$89, {"1","5W2"}, $G$14:$G$89, {"1";"5W2"}, $K$14:$K$89, "&lt;="&amp;$A120, $L$14:$L$89, "&gt;="&amp;$A121)), SUM(COUNTIFS($J$14:$J$89, C$106, $I$14:$I$89, "&gt; 0", $F$14:$F$89, "&lt;&gt;C", $G$14:$G$89, {"1","5W3"}, $G$14:$G$89, {"1";"5W3"}, $K$14:$K$89, "&lt;="&amp;$A120, $L$14:$L$89, "&gt;="&amp;$A121)), SUM(COUNTIFS($J$14:$J$89, C$106, $I$14:$I$89, "&gt; 0", $F$14:$F$89, "&lt;&gt;C", $G$14:$G$89, {"1","8W1"}, $G$14:$G$89, {"1";"8W1"}, $K$14:$K$89, "&lt;="&amp;$A120, $L$14:$L$89, "&gt;="&amp;$A121)), SUM(COUNTIFS($J$14:$J$89, C$106, $I$14:$I$89, "&gt; 0", $F$14:$F$89, "&lt;&gt;C", $G$14:$G$89, {"1","8W2"}, $G$14:$G$89, {"1";"8W2"}, $K$14:$K$89, "&lt;="&amp;$A120, $L$14:$L$89, "&gt;="&amp;$A121)), SUM(COUNTIFS($J$14:$J$89, C$106, $I$14:$I$89, "&gt; 0", $F$14:$F$89, "&lt;&gt;C", $G$14:$G$89, {"8W1","5W1"}, $G$14:$G$89, {"8W1";"5W1"}, $K$14:$K$89, "&lt;="&amp;$A120, $L$14:$L$89, "&gt;="&amp;$A121)), SUM(COUNTIFS($J$14:$J$89, C$106, $I$14:$I$89, "&gt; 0", $F$14:$F$89, "&lt;&gt;C", $G$14:$G$89, {"8W1","5W2"}, $G$14:$G$89, {"8W1";"5W2"}, $K$14:$K$89, "&lt;="&amp;$A120, $L$14:$L$89, "&gt;="&amp;$A121)), SUM(COUNTIFS($J$14:$J$89, C$106, $I$14:$I$89, "&gt; 0", $F$14:$F$89, "&lt;&gt;C", $G$14:$G$89, {"8W2","5W2"}, $G$14:$G$89, {"8W2";"5W2"}, $K$14:$K$89, "&lt;="&amp;$A120, $L$14:$L$89, "&gt;="&amp;$A121)), SUM(COUNTIFS($J$14:$J$89, C$106, $I$14:$I$89, "&gt; 0", $F$14:$F$89, "&lt;&gt;C", $G$14:$G$89, {"8W2","5W3"}, $G$14:$G$89, {"8W2";"5W3"}, $K$14:$K$89, "&lt;="&amp;$A120, $L$14:$L$89, "&gt;="&amp;$A121))))</f>
        <v>1</v>
      </c>
      <c r="D120" s="54">
        <f xml:space="preserve"> IF(COUNTIFS($J$14:$J$89, D$106, $I$14:$I$89, "&gt; 0", $F$14:$F$89, "&lt;&gt;C", $K$14:$K$89, "&lt;="&amp;$A120, $L$14:$L$89, "&gt;="&amp;$A121) &lt; 2, COUNTIFS($J$14:$J$89, D$106, $I$14:$I$89, "&gt; 0", $F$14:$F$89, "&lt;&gt;C", $K$14:$K$89, "&lt;="&amp;$A120, $L$14:$L$89, "&gt;="&amp;$A121), MAX(SUM(COUNTIFS($J$14:$J$89, D$106, $I$14:$I$89, "&gt; 0", $F$14:$F$89, "&lt;&gt;C", $G$14:$G$89, {"1"}, $G$14:$G$89, {"1"}, $K$14:$K$89, "&lt;="&amp;$A120, $L$14:$L$89, "&gt;="&amp;$A121)), SUM(COUNTIFS($J$14:$J$89, D$106, $I$14:$I$89, "&gt; 0", $F$14:$F$89, "&lt;&gt;C", $G$14:$G$89, {"1","5W1"}, $G$14:$G$89, {"1";"5W1"}, $K$14:$K$89, "&lt;="&amp;$A120, $L$14:$L$89, "&gt;="&amp;$A121)), SUM(COUNTIFS($J$14:$J$89, D$106, $I$14:$I$89, "&gt; 0", $F$14:$F$89, "&lt;&gt;C", $G$14:$G$89, {"1","5W2"}, $G$14:$G$89, {"1";"5W2"}, $K$14:$K$89, "&lt;="&amp;$A120, $L$14:$L$89, "&gt;="&amp;$A121)), SUM(COUNTIFS($J$14:$J$89, D$106, $I$14:$I$89, "&gt; 0", $F$14:$F$89, "&lt;&gt;C", $G$14:$G$89, {"1","5W3"}, $G$14:$G$89, {"1";"5W3"}, $K$14:$K$89, "&lt;="&amp;$A120, $L$14:$L$89, "&gt;="&amp;$A121)), SUM(COUNTIFS($J$14:$J$89, D$106, $I$14:$I$89, "&gt; 0", $F$14:$F$89, "&lt;&gt;C", $G$14:$G$89, {"1","8W1"}, $G$14:$G$89, {"1";"8W1"}, $K$14:$K$89, "&lt;="&amp;$A120, $L$14:$L$89, "&gt;="&amp;$A121)), SUM(COUNTIFS($J$14:$J$89, D$106, $I$14:$I$89, "&gt; 0", $F$14:$F$89, "&lt;&gt;C", $G$14:$G$89, {"1","8W2"}, $G$14:$G$89, {"1";"8W2"}, $K$14:$K$89, "&lt;="&amp;$A120, $L$14:$L$89, "&gt;="&amp;$A121)), SUM(COUNTIFS($J$14:$J$89, D$106, $I$14:$I$89, "&gt; 0", $F$14:$F$89, "&lt;&gt;C", $G$14:$G$89, {"8W1","5W1"}, $G$14:$G$89, {"8W1";"5W1"}, $K$14:$K$89, "&lt;="&amp;$A120, $L$14:$L$89, "&gt;="&amp;$A121)), SUM(COUNTIFS($J$14:$J$89, D$106, $I$14:$I$89, "&gt; 0", $F$14:$F$89, "&lt;&gt;C", $G$14:$G$89, {"8W1","5W2"}, $G$14:$G$89, {"8W1";"5W2"}, $K$14:$K$89, "&lt;="&amp;$A120, $L$14:$L$89, "&gt;="&amp;$A121)), SUM(COUNTIFS($J$14:$J$89, D$106, $I$14:$I$89, "&gt; 0", $F$14:$F$89, "&lt;&gt;C", $G$14:$G$89, {"8W2","5W2"}, $G$14:$G$89, {"8W2";"5W2"}, $K$14:$K$89, "&lt;="&amp;$A120, $L$14:$L$89, "&gt;="&amp;$A121)), SUM(COUNTIFS($J$14:$J$89, D$106, $I$14:$I$89, "&gt; 0", $F$14:$F$89, "&lt;&gt;C", $G$14:$G$89, {"8W2","5W3"}, $G$14:$G$89, {"8W2";"5W3"}, $K$14:$K$89, "&lt;="&amp;$A120, $L$14:$L$89, "&gt;="&amp;$A121))))</f>
        <v>1</v>
      </c>
      <c r="E120" s="54">
        <f xml:space="preserve"> IF(COUNTIFS($J$14:$J$89, E$106, $I$14:$I$89, "&gt; 0", $F$14:$F$89, "&lt;&gt;C", $K$14:$K$89, "&lt;="&amp;$A120, $L$14:$L$89, "&gt;="&amp;$A121) &lt; 2, COUNTIFS($J$14:$J$89, E$106, $I$14:$I$89, "&gt; 0", $F$14:$F$89, "&lt;&gt;C", $K$14:$K$89, "&lt;="&amp;$A120, $L$14:$L$89, "&gt;="&amp;$A121), MAX(SUM(COUNTIFS($J$14:$J$89, E$106, $I$14:$I$89, "&gt; 0", $F$14:$F$89, "&lt;&gt;C", $G$14:$G$89, {"1"}, $G$14:$G$89, {"1"}, $K$14:$K$89, "&lt;="&amp;$A120, $L$14:$L$89, "&gt;="&amp;$A121)), SUM(COUNTIFS($J$14:$J$89, E$106, $I$14:$I$89, "&gt; 0", $F$14:$F$89, "&lt;&gt;C", $G$14:$G$89, {"1","5W1"}, $G$14:$G$89, {"1";"5W1"}, $K$14:$K$89, "&lt;="&amp;$A120, $L$14:$L$89, "&gt;="&amp;$A121)), SUM(COUNTIFS($J$14:$J$89, E$106, $I$14:$I$89, "&gt; 0", $F$14:$F$89, "&lt;&gt;C", $G$14:$G$89, {"1","5W2"}, $G$14:$G$89, {"1";"5W2"}, $K$14:$K$89, "&lt;="&amp;$A120, $L$14:$L$89, "&gt;="&amp;$A121)), SUM(COUNTIFS($J$14:$J$89, E$106, $I$14:$I$89, "&gt; 0", $F$14:$F$89, "&lt;&gt;C", $G$14:$G$89, {"1","5W3"}, $G$14:$G$89, {"1";"5W3"}, $K$14:$K$89, "&lt;="&amp;$A120, $L$14:$L$89, "&gt;="&amp;$A121)), SUM(COUNTIFS($J$14:$J$89, E$106, $I$14:$I$89, "&gt; 0", $F$14:$F$89, "&lt;&gt;C", $G$14:$G$89, {"1","8W1"}, $G$14:$G$89, {"1";"8W1"}, $K$14:$K$89, "&lt;="&amp;$A120, $L$14:$L$89, "&gt;="&amp;$A121)), SUM(COUNTIFS($J$14:$J$89, E$106, $I$14:$I$89, "&gt; 0", $F$14:$F$89, "&lt;&gt;C", $G$14:$G$89, {"1","8W2"}, $G$14:$G$89, {"1";"8W2"}, $K$14:$K$89, "&lt;="&amp;$A120, $L$14:$L$89, "&gt;="&amp;$A121)), SUM(COUNTIFS($J$14:$J$89, E$106, $I$14:$I$89, "&gt; 0", $F$14:$F$89, "&lt;&gt;C", $G$14:$G$89, {"8W1","5W1"}, $G$14:$G$89, {"8W1";"5W1"}, $K$14:$K$89, "&lt;="&amp;$A120, $L$14:$L$89, "&gt;="&amp;$A121)), SUM(COUNTIFS($J$14:$J$89, E$106, $I$14:$I$89, "&gt; 0", $F$14:$F$89, "&lt;&gt;C", $G$14:$G$89, {"8W1","5W2"}, $G$14:$G$89, {"8W1";"5W2"}, $K$14:$K$89, "&lt;="&amp;$A120, $L$14:$L$89, "&gt;="&amp;$A121)), SUM(COUNTIFS($J$14:$J$89, E$106, $I$14:$I$89, "&gt; 0", $F$14:$F$89, "&lt;&gt;C", $G$14:$G$89, {"8W2","5W2"}, $G$14:$G$89, {"8W2";"5W2"}, $K$14:$K$89, "&lt;="&amp;$A120, $L$14:$L$89, "&gt;="&amp;$A121)), SUM(COUNTIFS($J$14:$J$89, E$106, $I$14:$I$89, "&gt; 0", $F$14:$F$89, "&lt;&gt;C", $G$14:$G$89, {"8W2","5W3"}, $G$14:$G$89, {"8W2";"5W3"}, $K$14:$K$89, "&lt;="&amp;$A120, $L$14:$L$89, "&gt;="&amp;$A121))))</f>
        <v>1</v>
      </c>
      <c r="F120" s="54">
        <f xml:space="preserve"> IF(COUNTIFS($J$14:$J$89, F$106, $I$14:$I$89, "&gt; 0", $F$14:$F$89, "&lt;&gt;C", $K$14:$K$89, "&lt;="&amp;$A120, $L$14:$L$89, "&gt;="&amp;$A121) &lt; 2, COUNTIFS($J$14:$J$89, F$106, $I$14:$I$89, "&gt; 0", $F$14:$F$89, "&lt;&gt;C", $K$14:$K$89, "&lt;="&amp;$A120, $L$14:$L$89, "&gt;="&amp;$A121), MAX(SUM(COUNTIFS($J$14:$J$89, F$106, $I$14:$I$89, "&gt; 0", $F$14:$F$89, "&lt;&gt;C", $G$14:$G$89, {"1"}, $G$14:$G$89, {"1"}, $K$14:$K$89, "&lt;="&amp;$A120, $L$14:$L$89, "&gt;="&amp;$A121)), SUM(COUNTIFS($J$14:$J$89, F$106, $I$14:$I$89, "&gt; 0", $F$14:$F$89, "&lt;&gt;C", $G$14:$G$89, {"1","5W1"}, $G$14:$G$89, {"1";"5W1"}, $K$14:$K$89, "&lt;="&amp;$A120, $L$14:$L$89, "&gt;="&amp;$A121)), SUM(COUNTIFS($J$14:$J$89, F$106, $I$14:$I$89, "&gt; 0", $F$14:$F$89, "&lt;&gt;C", $G$14:$G$89, {"1","5W2"}, $G$14:$G$89, {"1";"5W2"}, $K$14:$K$89, "&lt;="&amp;$A120, $L$14:$L$89, "&gt;="&amp;$A121)), SUM(COUNTIFS($J$14:$J$89, F$106, $I$14:$I$89, "&gt; 0", $F$14:$F$89, "&lt;&gt;C", $G$14:$G$89, {"1","5W3"}, $G$14:$G$89, {"1";"5W3"}, $K$14:$K$89, "&lt;="&amp;$A120, $L$14:$L$89, "&gt;="&amp;$A121)), SUM(COUNTIFS($J$14:$J$89, F$106, $I$14:$I$89, "&gt; 0", $F$14:$F$89, "&lt;&gt;C", $G$14:$G$89, {"1","8W1"}, $G$14:$G$89, {"1";"8W1"}, $K$14:$K$89, "&lt;="&amp;$A120, $L$14:$L$89, "&gt;="&amp;$A121)), SUM(COUNTIFS($J$14:$J$89, F$106, $I$14:$I$89, "&gt; 0", $F$14:$F$89, "&lt;&gt;C", $G$14:$G$89, {"1","8W2"}, $G$14:$G$89, {"1";"8W2"}, $K$14:$K$89, "&lt;="&amp;$A120, $L$14:$L$89, "&gt;="&amp;$A121)), SUM(COUNTIFS($J$14:$J$89, F$106, $I$14:$I$89, "&gt; 0", $F$14:$F$89, "&lt;&gt;C", $G$14:$G$89, {"8W1","5W1"}, $G$14:$G$89, {"8W1";"5W1"}, $K$14:$K$89, "&lt;="&amp;$A120, $L$14:$L$89, "&gt;="&amp;$A121)), SUM(COUNTIFS($J$14:$J$89, F$106, $I$14:$I$89, "&gt; 0", $F$14:$F$89, "&lt;&gt;C", $G$14:$G$89, {"8W1","5W2"}, $G$14:$G$89, {"8W1";"5W2"}, $K$14:$K$89, "&lt;="&amp;$A120, $L$14:$L$89, "&gt;="&amp;$A121)), SUM(COUNTIFS($J$14:$J$89, F$106, $I$14:$I$89, "&gt; 0", $F$14:$F$89, "&lt;&gt;C", $G$14:$G$89, {"8W2","5W2"}, $G$14:$G$89, {"8W2";"5W2"}, $K$14:$K$89, "&lt;="&amp;$A120, $L$14:$L$89, "&gt;="&amp;$A121)), SUM(COUNTIFS($J$14:$J$89, F$106, $I$14:$I$89, "&gt; 0", $F$14:$F$89, "&lt;&gt;C", $G$14:$G$89, {"8W2","5W3"}, $G$14:$G$89, {"8W2";"5W3"}, $K$14:$K$89, "&lt;="&amp;$A120, $L$14:$L$89, "&gt;="&amp;$A121))))</f>
        <v>1</v>
      </c>
      <c r="G120" s="54">
        <f xml:space="preserve"> IF(COUNTIFS($J$14:$J$89, G$106, $I$14:$I$89, "&gt; 0", $F$14:$F$89, "&lt;&gt;C", $K$14:$K$89, "&lt;="&amp;$A120, $L$14:$L$89, "&gt;="&amp;$A121) &lt; 2, COUNTIFS($J$14:$J$89, G$106, $I$14:$I$89, "&gt; 0", $F$14:$F$89, "&lt;&gt;C", $K$14:$K$89, "&lt;="&amp;$A120, $L$14:$L$89, "&gt;="&amp;$A121), MAX(SUM(COUNTIFS($J$14:$J$89, G$106, $I$14:$I$89, "&gt; 0", $F$14:$F$89, "&lt;&gt;C", $G$14:$G$89, {"1"}, $G$14:$G$89, {"1"}, $K$14:$K$89, "&lt;="&amp;$A120, $L$14:$L$89, "&gt;="&amp;$A121)), SUM(COUNTIFS($J$14:$J$89, G$106, $I$14:$I$89, "&gt; 0", $F$14:$F$89, "&lt;&gt;C", $G$14:$G$89, {"1","5W1"}, $G$14:$G$89, {"1";"5W1"}, $K$14:$K$89, "&lt;="&amp;$A120, $L$14:$L$89, "&gt;="&amp;$A121)), SUM(COUNTIFS($J$14:$J$89, G$106, $I$14:$I$89, "&gt; 0", $F$14:$F$89, "&lt;&gt;C", $G$14:$G$89, {"1","5W2"}, $G$14:$G$89, {"1";"5W2"}, $K$14:$K$89, "&lt;="&amp;$A120, $L$14:$L$89, "&gt;="&amp;$A121)), SUM(COUNTIFS($J$14:$J$89, G$106, $I$14:$I$89, "&gt; 0", $F$14:$F$89, "&lt;&gt;C", $G$14:$G$89, {"1","5W3"}, $G$14:$G$89, {"1";"5W3"}, $K$14:$K$89, "&lt;="&amp;$A120, $L$14:$L$89, "&gt;="&amp;$A121)), SUM(COUNTIFS($J$14:$J$89, G$106, $I$14:$I$89, "&gt; 0", $F$14:$F$89, "&lt;&gt;C", $G$14:$G$89, {"1","8W1"}, $G$14:$G$89, {"1";"8W1"}, $K$14:$K$89, "&lt;="&amp;$A120, $L$14:$L$89, "&gt;="&amp;$A121)), SUM(COUNTIFS($J$14:$J$89, G$106, $I$14:$I$89, "&gt; 0", $F$14:$F$89, "&lt;&gt;C", $G$14:$G$89, {"1","8W2"}, $G$14:$G$89, {"1";"8W2"}, $K$14:$K$89, "&lt;="&amp;$A120, $L$14:$L$89, "&gt;="&amp;$A121)), SUM(COUNTIFS($J$14:$J$89, G$106, $I$14:$I$89, "&gt; 0", $F$14:$F$89, "&lt;&gt;C", $G$14:$G$89, {"8W1","5W1"}, $G$14:$G$89, {"8W1";"5W1"}, $K$14:$K$89, "&lt;="&amp;$A120, $L$14:$L$89, "&gt;="&amp;$A121)), SUM(COUNTIFS($J$14:$J$89, G$106, $I$14:$I$89, "&gt; 0", $F$14:$F$89, "&lt;&gt;C", $G$14:$G$89, {"8W1","5W2"}, $G$14:$G$89, {"8W1";"5W2"}, $K$14:$K$89, "&lt;="&amp;$A120, $L$14:$L$89, "&gt;="&amp;$A121)), SUM(COUNTIFS($J$14:$J$89, G$106, $I$14:$I$89, "&gt; 0", $F$14:$F$89, "&lt;&gt;C", $G$14:$G$89, {"8W2","5W2"}, $G$14:$G$89, {"8W2";"5W2"}, $K$14:$K$89, "&lt;="&amp;$A120, $L$14:$L$89, "&gt;="&amp;$A121)), SUM(COUNTIFS($J$14:$J$89, G$106, $I$14:$I$89, "&gt; 0", $F$14:$F$89, "&lt;&gt;C", $G$14:$G$89, {"8W2","5W3"}, $G$14:$G$89, {"8W2";"5W3"}, $K$14:$K$89, "&lt;="&amp;$A120, $L$14:$L$89, "&gt;="&amp;$A121))))</f>
        <v>1</v>
      </c>
      <c r="H120" s="54">
        <f xml:space="preserve"> IF(COUNTIFS($J$14:$J$89, H$106, $I$14:$I$89, "&gt; 0", $F$14:$F$89, "&lt;&gt;C", $K$14:$K$89, "&lt;="&amp;$A120, $L$14:$L$89, "&gt;="&amp;$A121) &lt; 2, COUNTIFS($J$14:$J$89, H$106, $I$14:$I$89, "&gt; 0", $F$14:$F$89, "&lt;&gt;C", $K$14:$K$89, "&lt;="&amp;$A120, $L$14:$L$89, "&gt;="&amp;$A121), MAX(SUM(COUNTIFS($J$14:$J$89, H$106, $I$14:$I$89, "&gt; 0", $F$14:$F$89, "&lt;&gt;C", $G$14:$G$89, {"1"}, $G$14:$G$89, {"1"}, $K$14:$K$89, "&lt;="&amp;$A120, $L$14:$L$89, "&gt;="&amp;$A121)), SUM(COUNTIFS($J$14:$J$89, H$106, $I$14:$I$89, "&gt; 0", $F$14:$F$89, "&lt;&gt;C", $G$14:$G$89, {"1","5W1"}, $G$14:$G$89, {"1";"5W1"}, $K$14:$K$89, "&lt;="&amp;$A120, $L$14:$L$89, "&gt;="&amp;$A121)), SUM(COUNTIFS($J$14:$J$89, H$106, $I$14:$I$89, "&gt; 0", $F$14:$F$89, "&lt;&gt;C", $G$14:$G$89, {"1","5W2"}, $G$14:$G$89, {"1";"5W2"}, $K$14:$K$89, "&lt;="&amp;$A120, $L$14:$L$89, "&gt;="&amp;$A121)), SUM(COUNTIFS($J$14:$J$89, H$106, $I$14:$I$89, "&gt; 0", $F$14:$F$89, "&lt;&gt;C", $G$14:$G$89, {"1","5W3"}, $G$14:$G$89, {"1";"5W3"}, $K$14:$K$89, "&lt;="&amp;$A120, $L$14:$L$89, "&gt;="&amp;$A121)), SUM(COUNTIFS($J$14:$J$89, H$106, $I$14:$I$89, "&gt; 0", $F$14:$F$89, "&lt;&gt;C", $G$14:$G$89, {"1","8W1"}, $G$14:$G$89, {"1";"8W1"}, $K$14:$K$89, "&lt;="&amp;$A120, $L$14:$L$89, "&gt;="&amp;$A121)), SUM(COUNTIFS($J$14:$J$89, H$106, $I$14:$I$89, "&gt; 0", $F$14:$F$89, "&lt;&gt;C", $G$14:$G$89, {"1","8W2"}, $G$14:$G$89, {"1";"8W2"}, $K$14:$K$89, "&lt;="&amp;$A120, $L$14:$L$89, "&gt;="&amp;$A121)), SUM(COUNTIFS($J$14:$J$89, H$106, $I$14:$I$89, "&gt; 0", $F$14:$F$89, "&lt;&gt;C", $G$14:$G$89, {"8W1","5W1"}, $G$14:$G$89, {"8W1";"5W1"}, $K$14:$K$89, "&lt;="&amp;$A120, $L$14:$L$89, "&gt;="&amp;$A121)), SUM(COUNTIFS($J$14:$J$89, H$106, $I$14:$I$89, "&gt; 0", $F$14:$F$89, "&lt;&gt;C", $G$14:$G$89, {"8W1","5W2"}, $G$14:$G$89, {"8W1";"5W2"}, $K$14:$K$89, "&lt;="&amp;$A120, $L$14:$L$89, "&gt;="&amp;$A121)), SUM(COUNTIFS($J$14:$J$89, H$106, $I$14:$I$89, "&gt; 0", $F$14:$F$89, "&lt;&gt;C", $G$14:$G$89, {"8W2","5W2"}, $G$14:$G$89, {"8W2";"5W2"}, $K$14:$K$89, "&lt;="&amp;$A120, $L$14:$L$89, "&gt;="&amp;$A121)), SUM(COUNTIFS($J$14:$J$89, H$106, $I$14:$I$89, "&gt; 0", $F$14:$F$89, "&lt;&gt;C", $G$14:$G$89, {"8W2","5W3"}, $G$14:$G$89, {"8W2";"5W3"}, $K$14:$K$89, "&lt;="&amp;$A120, $L$14:$L$89, "&gt;="&amp;$A121))))</f>
        <v>1</v>
      </c>
      <c r="P120"/>
    </row>
    <row r="121" spans="1:16" ht="15" x14ac:dyDescent="0.25">
      <c r="A121" s="152">
        <f t="shared" si="5"/>
        <v>0.45833333333333359</v>
      </c>
      <c r="B121" s="202" t="str">
        <f t="shared" si="4"/>
        <v>11:00 AM-11:15 AM</v>
      </c>
      <c r="C121" s="54">
        <f xml:space="preserve"> IF(COUNTIFS($J$14:$J$89, C$106, $I$14:$I$89, "&gt; 0", $F$14:$F$89, "&lt;&gt;C", $K$14:$K$89, "&lt;="&amp;$A121, $L$14:$L$89, "&gt;="&amp;$A122) &lt; 2, COUNTIFS($J$14:$J$89, C$106, $I$14:$I$89, "&gt; 0", $F$14:$F$89, "&lt;&gt;C", $K$14:$K$89, "&lt;="&amp;$A121, $L$14:$L$89, "&gt;="&amp;$A122), MAX(SUM(COUNTIFS($J$14:$J$89, C$106, $I$14:$I$89, "&gt; 0", $F$14:$F$89, "&lt;&gt;C", $G$14:$G$89, {"1"}, $G$14:$G$89, {"1"}, $K$14:$K$89, "&lt;="&amp;$A121, $L$14:$L$89, "&gt;="&amp;$A122)), SUM(COUNTIFS($J$14:$J$89, C$106, $I$14:$I$89, "&gt; 0", $F$14:$F$89, "&lt;&gt;C", $G$14:$G$89, {"1","5W1"}, $G$14:$G$89, {"1";"5W1"}, $K$14:$K$89, "&lt;="&amp;$A121, $L$14:$L$89, "&gt;="&amp;$A122)), SUM(COUNTIFS($J$14:$J$89, C$106, $I$14:$I$89, "&gt; 0", $F$14:$F$89, "&lt;&gt;C", $G$14:$G$89, {"1","5W2"}, $G$14:$G$89, {"1";"5W2"}, $K$14:$K$89, "&lt;="&amp;$A121, $L$14:$L$89, "&gt;="&amp;$A122)), SUM(COUNTIFS($J$14:$J$89, C$106, $I$14:$I$89, "&gt; 0", $F$14:$F$89, "&lt;&gt;C", $G$14:$G$89, {"1","5W3"}, $G$14:$G$89, {"1";"5W3"}, $K$14:$K$89, "&lt;="&amp;$A121, $L$14:$L$89, "&gt;="&amp;$A122)), SUM(COUNTIFS($J$14:$J$89, C$106, $I$14:$I$89, "&gt; 0", $F$14:$F$89, "&lt;&gt;C", $G$14:$G$89, {"1","8W1"}, $G$14:$G$89, {"1";"8W1"}, $K$14:$K$89, "&lt;="&amp;$A121, $L$14:$L$89, "&gt;="&amp;$A122)), SUM(COUNTIFS($J$14:$J$89, C$106, $I$14:$I$89, "&gt; 0", $F$14:$F$89, "&lt;&gt;C", $G$14:$G$89, {"1","8W2"}, $G$14:$G$89, {"1";"8W2"}, $K$14:$K$89, "&lt;="&amp;$A121, $L$14:$L$89, "&gt;="&amp;$A122)), SUM(COUNTIFS($J$14:$J$89, C$106, $I$14:$I$89, "&gt; 0", $F$14:$F$89, "&lt;&gt;C", $G$14:$G$89, {"8W1","5W1"}, $G$14:$G$89, {"8W1";"5W1"}, $K$14:$K$89, "&lt;="&amp;$A121, $L$14:$L$89, "&gt;="&amp;$A122)), SUM(COUNTIFS($J$14:$J$89, C$106, $I$14:$I$89, "&gt; 0", $F$14:$F$89, "&lt;&gt;C", $G$14:$G$89, {"8W1","5W2"}, $G$14:$G$89, {"8W1";"5W2"}, $K$14:$K$89, "&lt;="&amp;$A121, $L$14:$L$89, "&gt;="&amp;$A122)), SUM(COUNTIFS($J$14:$J$89, C$106, $I$14:$I$89, "&gt; 0", $F$14:$F$89, "&lt;&gt;C", $G$14:$G$89, {"8W2","5W2"}, $G$14:$G$89, {"8W2";"5W2"}, $K$14:$K$89, "&lt;="&amp;$A121, $L$14:$L$89, "&gt;="&amp;$A122)), SUM(COUNTIFS($J$14:$J$89, C$106, $I$14:$I$89, "&gt; 0", $F$14:$F$89, "&lt;&gt;C", $G$14:$G$89, {"8W2","5W3"}, $G$14:$G$89, {"8W2";"5W3"}, $K$14:$K$89, "&lt;="&amp;$A121, $L$14:$L$89, "&gt;="&amp;$A122))))</f>
        <v>1</v>
      </c>
      <c r="D121" s="54">
        <f xml:space="preserve"> IF(COUNTIFS($J$14:$J$89, D$106, $I$14:$I$89, "&gt; 0", $F$14:$F$89, "&lt;&gt;C", $K$14:$K$89, "&lt;="&amp;$A121, $L$14:$L$89, "&gt;="&amp;$A122) &lt; 2, COUNTIFS($J$14:$J$89, D$106, $I$14:$I$89, "&gt; 0", $F$14:$F$89, "&lt;&gt;C", $K$14:$K$89, "&lt;="&amp;$A121, $L$14:$L$89, "&gt;="&amp;$A122), MAX(SUM(COUNTIFS($J$14:$J$89, D$106, $I$14:$I$89, "&gt; 0", $F$14:$F$89, "&lt;&gt;C", $G$14:$G$89, {"1"}, $G$14:$G$89, {"1"}, $K$14:$K$89, "&lt;="&amp;$A121, $L$14:$L$89, "&gt;="&amp;$A122)), SUM(COUNTIFS($J$14:$J$89, D$106, $I$14:$I$89, "&gt; 0", $F$14:$F$89, "&lt;&gt;C", $G$14:$G$89, {"1","5W1"}, $G$14:$G$89, {"1";"5W1"}, $K$14:$K$89, "&lt;="&amp;$A121, $L$14:$L$89, "&gt;="&amp;$A122)), SUM(COUNTIFS($J$14:$J$89, D$106, $I$14:$I$89, "&gt; 0", $F$14:$F$89, "&lt;&gt;C", $G$14:$G$89, {"1","5W2"}, $G$14:$G$89, {"1";"5W2"}, $K$14:$K$89, "&lt;="&amp;$A121, $L$14:$L$89, "&gt;="&amp;$A122)), SUM(COUNTIFS($J$14:$J$89, D$106, $I$14:$I$89, "&gt; 0", $F$14:$F$89, "&lt;&gt;C", $G$14:$G$89, {"1","5W3"}, $G$14:$G$89, {"1";"5W3"}, $K$14:$K$89, "&lt;="&amp;$A121, $L$14:$L$89, "&gt;="&amp;$A122)), SUM(COUNTIFS($J$14:$J$89, D$106, $I$14:$I$89, "&gt; 0", $F$14:$F$89, "&lt;&gt;C", $G$14:$G$89, {"1","8W1"}, $G$14:$G$89, {"1";"8W1"}, $K$14:$K$89, "&lt;="&amp;$A121, $L$14:$L$89, "&gt;="&amp;$A122)), SUM(COUNTIFS($J$14:$J$89, D$106, $I$14:$I$89, "&gt; 0", $F$14:$F$89, "&lt;&gt;C", $G$14:$G$89, {"1","8W2"}, $G$14:$G$89, {"1";"8W2"}, $K$14:$K$89, "&lt;="&amp;$A121, $L$14:$L$89, "&gt;="&amp;$A122)), SUM(COUNTIFS($J$14:$J$89, D$106, $I$14:$I$89, "&gt; 0", $F$14:$F$89, "&lt;&gt;C", $G$14:$G$89, {"8W1","5W1"}, $G$14:$G$89, {"8W1";"5W1"}, $K$14:$K$89, "&lt;="&amp;$A121, $L$14:$L$89, "&gt;="&amp;$A122)), SUM(COUNTIFS($J$14:$J$89, D$106, $I$14:$I$89, "&gt; 0", $F$14:$F$89, "&lt;&gt;C", $G$14:$G$89, {"8W1","5W2"}, $G$14:$G$89, {"8W1";"5W2"}, $K$14:$K$89, "&lt;="&amp;$A121, $L$14:$L$89, "&gt;="&amp;$A122)), SUM(COUNTIFS($J$14:$J$89, D$106, $I$14:$I$89, "&gt; 0", $F$14:$F$89, "&lt;&gt;C", $G$14:$G$89, {"8W2","5W2"}, $G$14:$G$89, {"8W2";"5W2"}, $K$14:$K$89, "&lt;="&amp;$A121, $L$14:$L$89, "&gt;="&amp;$A122)), SUM(COUNTIFS($J$14:$J$89, D$106, $I$14:$I$89, "&gt; 0", $F$14:$F$89, "&lt;&gt;C", $G$14:$G$89, {"8W2","5W3"}, $G$14:$G$89, {"8W2";"5W3"}, $K$14:$K$89, "&lt;="&amp;$A121, $L$14:$L$89, "&gt;="&amp;$A122))))</f>
        <v>1</v>
      </c>
      <c r="E121" s="54">
        <f xml:space="preserve"> IF(COUNTIFS($J$14:$J$89, E$106, $I$14:$I$89, "&gt; 0", $F$14:$F$89, "&lt;&gt;C", $K$14:$K$89, "&lt;="&amp;$A121, $L$14:$L$89, "&gt;="&amp;$A122) &lt; 2, COUNTIFS($J$14:$J$89, E$106, $I$14:$I$89, "&gt; 0", $F$14:$F$89, "&lt;&gt;C", $K$14:$K$89, "&lt;="&amp;$A121, $L$14:$L$89, "&gt;="&amp;$A122), MAX(SUM(COUNTIFS($J$14:$J$89, E$106, $I$14:$I$89, "&gt; 0", $F$14:$F$89, "&lt;&gt;C", $G$14:$G$89, {"1"}, $G$14:$G$89, {"1"}, $K$14:$K$89, "&lt;="&amp;$A121, $L$14:$L$89, "&gt;="&amp;$A122)), SUM(COUNTIFS($J$14:$J$89, E$106, $I$14:$I$89, "&gt; 0", $F$14:$F$89, "&lt;&gt;C", $G$14:$G$89, {"1","5W1"}, $G$14:$G$89, {"1";"5W1"}, $K$14:$K$89, "&lt;="&amp;$A121, $L$14:$L$89, "&gt;="&amp;$A122)), SUM(COUNTIFS($J$14:$J$89, E$106, $I$14:$I$89, "&gt; 0", $F$14:$F$89, "&lt;&gt;C", $G$14:$G$89, {"1","5W2"}, $G$14:$G$89, {"1";"5W2"}, $K$14:$K$89, "&lt;="&amp;$A121, $L$14:$L$89, "&gt;="&amp;$A122)), SUM(COUNTIFS($J$14:$J$89, E$106, $I$14:$I$89, "&gt; 0", $F$14:$F$89, "&lt;&gt;C", $G$14:$G$89, {"1","5W3"}, $G$14:$G$89, {"1";"5W3"}, $K$14:$K$89, "&lt;="&amp;$A121, $L$14:$L$89, "&gt;="&amp;$A122)), SUM(COUNTIFS($J$14:$J$89, E$106, $I$14:$I$89, "&gt; 0", $F$14:$F$89, "&lt;&gt;C", $G$14:$G$89, {"1","8W1"}, $G$14:$G$89, {"1";"8W1"}, $K$14:$K$89, "&lt;="&amp;$A121, $L$14:$L$89, "&gt;="&amp;$A122)), SUM(COUNTIFS($J$14:$J$89, E$106, $I$14:$I$89, "&gt; 0", $F$14:$F$89, "&lt;&gt;C", $G$14:$G$89, {"1","8W2"}, $G$14:$G$89, {"1";"8W2"}, $K$14:$K$89, "&lt;="&amp;$A121, $L$14:$L$89, "&gt;="&amp;$A122)), SUM(COUNTIFS($J$14:$J$89, E$106, $I$14:$I$89, "&gt; 0", $F$14:$F$89, "&lt;&gt;C", $G$14:$G$89, {"8W1","5W1"}, $G$14:$G$89, {"8W1";"5W1"}, $K$14:$K$89, "&lt;="&amp;$A121, $L$14:$L$89, "&gt;="&amp;$A122)), SUM(COUNTIFS($J$14:$J$89, E$106, $I$14:$I$89, "&gt; 0", $F$14:$F$89, "&lt;&gt;C", $G$14:$G$89, {"8W1","5W2"}, $G$14:$G$89, {"8W1";"5W2"}, $K$14:$K$89, "&lt;="&amp;$A121, $L$14:$L$89, "&gt;="&amp;$A122)), SUM(COUNTIFS($J$14:$J$89, E$106, $I$14:$I$89, "&gt; 0", $F$14:$F$89, "&lt;&gt;C", $G$14:$G$89, {"8W2","5W2"}, $G$14:$G$89, {"8W2";"5W2"}, $K$14:$K$89, "&lt;="&amp;$A121, $L$14:$L$89, "&gt;="&amp;$A122)), SUM(COUNTIFS($J$14:$J$89, E$106, $I$14:$I$89, "&gt; 0", $F$14:$F$89, "&lt;&gt;C", $G$14:$G$89, {"8W2","5W3"}, $G$14:$G$89, {"8W2";"5W3"}, $K$14:$K$89, "&lt;="&amp;$A121, $L$14:$L$89, "&gt;="&amp;$A122))))</f>
        <v>1</v>
      </c>
      <c r="F121" s="54">
        <f xml:space="preserve"> IF(COUNTIFS($J$14:$J$89, F$106, $I$14:$I$89, "&gt; 0", $F$14:$F$89, "&lt;&gt;C", $K$14:$K$89, "&lt;="&amp;$A121, $L$14:$L$89, "&gt;="&amp;$A122) &lt; 2, COUNTIFS($J$14:$J$89, F$106, $I$14:$I$89, "&gt; 0", $F$14:$F$89, "&lt;&gt;C", $K$14:$K$89, "&lt;="&amp;$A121, $L$14:$L$89, "&gt;="&amp;$A122), MAX(SUM(COUNTIFS($J$14:$J$89, F$106, $I$14:$I$89, "&gt; 0", $F$14:$F$89, "&lt;&gt;C", $G$14:$G$89, {"1"}, $G$14:$G$89, {"1"}, $K$14:$K$89, "&lt;="&amp;$A121, $L$14:$L$89, "&gt;="&amp;$A122)), SUM(COUNTIFS($J$14:$J$89, F$106, $I$14:$I$89, "&gt; 0", $F$14:$F$89, "&lt;&gt;C", $G$14:$G$89, {"1","5W1"}, $G$14:$G$89, {"1";"5W1"}, $K$14:$K$89, "&lt;="&amp;$A121, $L$14:$L$89, "&gt;="&amp;$A122)), SUM(COUNTIFS($J$14:$J$89, F$106, $I$14:$I$89, "&gt; 0", $F$14:$F$89, "&lt;&gt;C", $G$14:$G$89, {"1","5W2"}, $G$14:$G$89, {"1";"5W2"}, $K$14:$K$89, "&lt;="&amp;$A121, $L$14:$L$89, "&gt;="&amp;$A122)), SUM(COUNTIFS($J$14:$J$89, F$106, $I$14:$I$89, "&gt; 0", $F$14:$F$89, "&lt;&gt;C", $G$14:$G$89, {"1","5W3"}, $G$14:$G$89, {"1";"5W3"}, $K$14:$K$89, "&lt;="&amp;$A121, $L$14:$L$89, "&gt;="&amp;$A122)), SUM(COUNTIFS($J$14:$J$89, F$106, $I$14:$I$89, "&gt; 0", $F$14:$F$89, "&lt;&gt;C", $G$14:$G$89, {"1","8W1"}, $G$14:$G$89, {"1";"8W1"}, $K$14:$K$89, "&lt;="&amp;$A121, $L$14:$L$89, "&gt;="&amp;$A122)), SUM(COUNTIFS($J$14:$J$89, F$106, $I$14:$I$89, "&gt; 0", $F$14:$F$89, "&lt;&gt;C", $G$14:$G$89, {"1","8W2"}, $G$14:$G$89, {"1";"8W2"}, $K$14:$K$89, "&lt;="&amp;$A121, $L$14:$L$89, "&gt;="&amp;$A122)), SUM(COUNTIFS($J$14:$J$89, F$106, $I$14:$I$89, "&gt; 0", $F$14:$F$89, "&lt;&gt;C", $G$14:$G$89, {"8W1","5W1"}, $G$14:$G$89, {"8W1";"5W1"}, $K$14:$K$89, "&lt;="&amp;$A121, $L$14:$L$89, "&gt;="&amp;$A122)), SUM(COUNTIFS($J$14:$J$89, F$106, $I$14:$I$89, "&gt; 0", $F$14:$F$89, "&lt;&gt;C", $G$14:$G$89, {"8W1","5W2"}, $G$14:$G$89, {"8W1";"5W2"}, $K$14:$K$89, "&lt;="&amp;$A121, $L$14:$L$89, "&gt;="&amp;$A122)), SUM(COUNTIFS($J$14:$J$89, F$106, $I$14:$I$89, "&gt; 0", $F$14:$F$89, "&lt;&gt;C", $G$14:$G$89, {"8W2","5W2"}, $G$14:$G$89, {"8W2";"5W2"}, $K$14:$K$89, "&lt;="&amp;$A121, $L$14:$L$89, "&gt;="&amp;$A122)), SUM(COUNTIFS($J$14:$J$89, F$106, $I$14:$I$89, "&gt; 0", $F$14:$F$89, "&lt;&gt;C", $G$14:$G$89, {"8W2","5W3"}, $G$14:$G$89, {"8W2";"5W3"}, $K$14:$K$89, "&lt;="&amp;$A121, $L$14:$L$89, "&gt;="&amp;$A122))))</f>
        <v>1</v>
      </c>
      <c r="G121" s="54">
        <f xml:space="preserve"> IF(COUNTIFS($J$14:$J$89, G$106, $I$14:$I$89, "&gt; 0", $F$14:$F$89, "&lt;&gt;C", $K$14:$K$89, "&lt;="&amp;$A121, $L$14:$L$89, "&gt;="&amp;$A122) &lt; 2, COUNTIFS($J$14:$J$89, G$106, $I$14:$I$89, "&gt; 0", $F$14:$F$89, "&lt;&gt;C", $K$14:$K$89, "&lt;="&amp;$A121, $L$14:$L$89, "&gt;="&amp;$A122), MAX(SUM(COUNTIFS($J$14:$J$89, G$106, $I$14:$I$89, "&gt; 0", $F$14:$F$89, "&lt;&gt;C", $G$14:$G$89, {"1"}, $G$14:$G$89, {"1"}, $K$14:$K$89, "&lt;="&amp;$A121, $L$14:$L$89, "&gt;="&amp;$A122)), SUM(COUNTIFS($J$14:$J$89, G$106, $I$14:$I$89, "&gt; 0", $F$14:$F$89, "&lt;&gt;C", $G$14:$G$89, {"1","5W1"}, $G$14:$G$89, {"1";"5W1"}, $K$14:$K$89, "&lt;="&amp;$A121, $L$14:$L$89, "&gt;="&amp;$A122)), SUM(COUNTIFS($J$14:$J$89, G$106, $I$14:$I$89, "&gt; 0", $F$14:$F$89, "&lt;&gt;C", $G$14:$G$89, {"1","5W2"}, $G$14:$G$89, {"1";"5W2"}, $K$14:$K$89, "&lt;="&amp;$A121, $L$14:$L$89, "&gt;="&amp;$A122)), SUM(COUNTIFS($J$14:$J$89, G$106, $I$14:$I$89, "&gt; 0", $F$14:$F$89, "&lt;&gt;C", $G$14:$G$89, {"1","5W3"}, $G$14:$G$89, {"1";"5W3"}, $K$14:$K$89, "&lt;="&amp;$A121, $L$14:$L$89, "&gt;="&amp;$A122)), SUM(COUNTIFS($J$14:$J$89, G$106, $I$14:$I$89, "&gt; 0", $F$14:$F$89, "&lt;&gt;C", $G$14:$G$89, {"1","8W1"}, $G$14:$G$89, {"1";"8W1"}, $K$14:$K$89, "&lt;="&amp;$A121, $L$14:$L$89, "&gt;="&amp;$A122)), SUM(COUNTIFS($J$14:$J$89, G$106, $I$14:$I$89, "&gt; 0", $F$14:$F$89, "&lt;&gt;C", $G$14:$G$89, {"1","8W2"}, $G$14:$G$89, {"1";"8W2"}, $K$14:$K$89, "&lt;="&amp;$A121, $L$14:$L$89, "&gt;="&amp;$A122)), SUM(COUNTIFS($J$14:$J$89, G$106, $I$14:$I$89, "&gt; 0", $F$14:$F$89, "&lt;&gt;C", $G$14:$G$89, {"8W1","5W1"}, $G$14:$G$89, {"8W1";"5W1"}, $K$14:$K$89, "&lt;="&amp;$A121, $L$14:$L$89, "&gt;="&amp;$A122)), SUM(COUNTIFS($J$14:$J$89, G$106, $I$14:$I$89, "&gt; 0", $F$14:$F$89, "&lt;&gt;C", $G$14:$G$89, {"8W1","5W2"}, $G$14:$G$89, {"8W1";"5W2"}, $K$14:$K$89, "&lt;="&amp;$A121, $L$14:$L$89, "&gt;="&amp;$A122)), SUM(COUNTIFS($J$14:$J$89, G$106, $I$14:$I$89, "&gt; 0", $F$14:$F$89, "&lt;&gt;C", $G$14:$G$89, {"8W2","5W2"}, $G$14:$G$89, {"8W2";"5W2"}, $K$14:$K$89, "&lt;="&amp;$A121, $L$14:$L$89, "&gt;="&amp;$A122)), SUM(COUNTIFS($J$14:$J$89, G$106, $I$14:$I$89, "&gt; 0", $F$14:$F$89, "&lt;&gt;C", $G$14:$G$89, {"8W2","5W3"}, $G$14:$G$89, {"8W2";"5W3"}, $K$14:$K$89, "&lt;="&amp;$A121, $L$14:$L$89, "&gt;="&amp;$A122))))</f>
        <v>1</v>
      </c>
      <c r="H121" s="54">
        <f xml:space="preserve"> IF(COUNTIFS($J$14:$J$89, H$106, $I$14:$I$89, "&gt; 0", $F$14:$F$89, "&lt;&gt;C", $K$14:$K$89, "&lt;="&amp;$A121, $L$14:$L$89, "&gt;="&amp;$A122) &lt; 2, COUNTIFS($J$14:$J$89, H$106, $I$14:$I$89, "&gt; 0", $F$14:$F$89, "&lt;&gt;C", $K$14:$K$89, "&lt;="&amp;$A121, $L$14:$L$89, "&gt;="&amp;$A122), MAX(SUM(COUNTIFS($J$14:$J$89, H$106, $I$14:$I$89, "&gt; 0", $F$14:$F$89, "&lt;&gt;C", $G$14:$G$89, {"1"}, $G$14:$G$89, {"1"}, $K$14:$K$89, "&lt;="&amp;$A121, $L$14:$L$89, "&gt;="&amp;$A122)), SUM(COUNTIFS($J$14:$J$89, H$106, $I$14:$I$89, "&gt; 0", $F$14:$F$89, "&lt;&gt;C", $G$14:$G$89, {"1","5W1"}, $G$14:$G$89, {"1";"5W1"}, $K$14:$K$89, "&lt;="&amp;$A121, $L$14:$L$89, "&gt;="&amp;$A122)), SUM(COUNTIFS($J$14:$J$89, H$106, $I$14:$I$89, "&gt; 0", $F$14:$F$89, "&lt;&gt;C", $G$14:$G$89, {"1","5W2"}, $G$14:$G$89, {"1";"5W2"}, $K$14:$K$89, "&lt;="&amp;$A121, $L$14:$L$89, "&gt;="&amp;$A122)), SUM(COUNTIFS($J$14:$J$89, H$106, $I$14:$I$89, "&gt; 0", $F$14:$F$89, "&lt;&gt;C", $G$14:$G$89, {"1","5W3"}, $G$14:$G$89, {"1";"5W3"}, $K$14:$K$89, "&lt;="&amp;$A121, $L$14:$L$89, "&gt;="&amp;$A122)), SUM(COUNTIFS($J$14:$J$89, H$106, $I$14:$I$89, "&gt; 0", $F$14:$F$89, "&lt;&gt;C", $G$14:$G$89, {"1","8W1"}, $G$14:$G$89, {"1";"8W1"}, $K$14:$K$89, "&lt;="&amp;$A121, $L$14:$L$89, "&gt;="&amp;$A122)), SUM(COUNTIFS($J$14:$J$89, H$106, $I$14:$I$89, "&gt; 0", $F$14:$F$89, "&lt;&gt;C", $G$14:$G$89, {"1","8W2"}, $G$14:$G$89, {"1";"8W2"}, $K$14:$K$89, "&lt;="&amp;$A121, $L$14:$L$89, "&gt;="&amp;$A122)), SUM(COUNTIFS($J$14:$J$89, H$106, $I$14:$I$89, "&gt; 0", $F$14:$F$89, "&lt;&gt;C", $G$14:$G$89, {"8W1","5W1"}, $G$14:$G$89, {"8W1";"5W1"}, $K$14:$K$89, "&lt;="&amp;$A121, $L$14:$L$89, "&gt;="&amp;$A122)), SUM(COUNTIFS($J$14:$J$89, H$106, $I$14:$I$89, "&gt; 0", $F$14:$F$89, "&lt;&gt;C", $G$14:$G$89, {"8W1","5W2"}, $G$14:$G$89, {"8W1";"5W2"}, $K$14:$K$89, "&lt;="&amp;$A121, $L$14:$L$89, "&gt;="&amp;$A122)), SUM(COUNTIFS($J$14:$J$89, H$106, $I$14:$I$89, "&gt; 0", $F$14:$F$89, "&lt;&gt;C", $G$14:$G$89, {"8W2","5W2"}, $G$14:$G$89, {"8W2";"5W2"}, $K$14:$K$89, "&lt;="&amp;$A121, $L$14:$L$89, "&gt;="&amp;$A122)), SUM(COUNTIFS($J$14:$J$89, H$106, $I$14:$I$89, "&gt; 0", $F$14:$F$89, "&lt;&gt;C", $G$14:$G$89, {"8W2","5W3"}, $G$14:$G$89, {"8W2";"5W3"}, $K$14:$K$89, "&lt;="&amp;$A121, $L$14:$L$89, "&gt;="&amp;$A122))))</f>
        <v>1</v>
      </c>
      <c r="P121"/>
    </row>
    <row r="122" spans="1:16" ht="15" x14ac:dyDescent="0.25">
      <c r="A122" s="152">
        <f t="shared" si="5"/>
        <v>0.46875000000000028</v>
      </c>
      <c r="B122" s="202" t="str">
        <f t="shared" si="4"/>
        <v>11:15 AM-11:30 AM</v>
      </c>
      <c r="C122" s="54">
        <f xml:space="preserve"> IF(COUNTIFS($J$14:$J$89, C$106, $I$14:$I$89, "&gt; 0", $F$14:$F$89, "&lt;&gt;C", $K$14:$K$89, "&lt;="&amp;$A122, $L$14:$L$89, "&gt;="&amp;$A123) &lt; 2, COUNTIFS($J$14:$J$89, C$106, $I$14:$I$89, "&gt; 0", $F$14:$F$89, "&lt;&gt;C", $K$14:$K$89, "&lt;="&amp;$A122, $L$14:$L$89, "&gt;="&amp;$A123), MAX(SUM(COUNTIFS($J$14:$J$89, C$106, $I$14:$I$89, "&gt; 0", $F$14:$F$89, "&lt;&gt;C", $G$14:$G$89, {"1"}, $G$14:$G$89, {"1"}, $K$14:$K$89, "&lt;="&amp;$A122, $L$14:$L$89, "&gt;="&amp;$A123)), SUM(COUNTIFS($J$14:$J$89, C$106, $I$14:$I$89, "&gt; 0", $F$14:$F$89, "&lt;&gt;C", $G$14:$G$89, {"1","5W1"}, $G$14:$G$89, {"1";"5W1"}, $K$14:$K$89, "&lt;="&amp;$A122, $L$14:$L$89, "&gt;="&amp;$A123)), SUM(COUNTIFS($J$14:$J$89, C$106, $I$14:$I$89, "&gt; 0", $F$14:$F$89, "&lt;&gt;C", $G$14:$G$89, {"1","5W2"}, $G$14:$G$89, {"1";"5W2"}, $K$14:$K$89, "&lt;="&amp;$A122, $L$14:$L$89, "&gt;="&amp;$A123)), SUM(COUNTIFS($J$14:$J$89, C$106, $I$14:$I$89, "&gt; 0", $F$14:$F$89, "&lt;&gt;C", $G$14:$G$89, {"1","5W3"}, $G$14:$G$89, {"1";"5W3"}, $K$14:$K$89, "&lt;="&amp;$A122, $L$14:$L$89, "&gt;="&amp;$A123)), SUM(COUNTIFS($J$14:$J$89, C$106, $I$14:$I$89, "&gt; 0", $F$14:$F$89, "&lt;&gt;C", $G$14:$G$89, {"1","8W1"}, $G$14:$G$89, {"1";"8W1"}, $K$14:$K$89, "&lt;="&amp;$A122, $L$14:$L$89, "&gt;="&amp;$A123)), SUM(COUNTIFS($J$14:$J$89, C$106, $I$14:$I$89, "&gt; 0", $F$14:$F$89, "&lt;&gt;C", $G$14:$G$89, {"1","8W2"}, $G$14:$G$89, {"1";"8W2"}, $K$14:$K$89, "&lt;="&amp;$A122, $L$14:$L$89, "&gt;="&amp;$A123)), SUM(COUNTIFS($J$14:$J$89, C$106, $I$14:$I$89, "&gt; 0", $F$14:$F$89, "&lt;&gt;C", $G$14:$G$89, {"8W1","5W1"}, $G$14:$G$89, {"8W1";"5W1"}, $K$14:$K$89, "&lt;="&amp;$A122, $L$14:$L$89, "&gt;="&amp;$A123)), SUM(COUNTIFS($J$14:$J$89, C$106, $I$14:$I$89, "&gt; 0", $F$14:$F$89, "&lt;&gt;C", $G$14:$G$89, {"8W1","5W2"}, $G$14:$G$89, {"8W1";"5W2"}, $K$14:$K$89, "&lt;="&amp;$A122, $L$14:$L$89, "&gt;="&amp;$A123)), SUM(COUNTIFS($J$14:$J$89, C$106, $I$14:$I$89, "&gt; 0", $F$14:$F$89, "&lt;&gt;C", $G$14:$G$89, {"8W2","5W2"}, $G$14:$G$89, {"8W2";"5W2"}, $K$14:$K$89, "&lt;="&amp;$A122, $L$14:$L$89, "&gt;="&amp;$A123)), SUM(COUNTIFS($J$14:$J$89, C$106, $I$14:$I$89, "&gt; 0", $F$14:$F$89, "&lt;&gt;C", $G$14:$G$89, {"8W2","5W3"}, $G$14:$G$89, {"8W2";"5W3"}, $K$14:$K$89, "&lt;="&amp;$A122, $L$14:$L$89, "&gt;="&amp;$A123))))</f>
        <v>0</v>
      </c>
      <c r="D122" s="54">
        <f xml:space="preserve"> IF(COUNTIFS($J$14:$J$89, D$106, $I$14:$I$89, "&gt; 0", $F$14:$F$89, "&lt;&gt;C", $K$14:$K$89, "&lt;="&amp;$A122, $L$14:$L$89, "&gt;="&amp;$A123) &lt; 2, COUNTIFS($J$14:$J$89, D$106, $I$14:$I$89, "&gt; 0", $F$14:$F$89, "&lt;&gt;C", $K$14:$K$89, "&lt;="&amp;$A122, $L$14:$L$89, "&gt;="&amp;$A123), MAX(SUM(COUNTIFS($J$14:$J$89, D$106, $I$14:$I$89, "&gt; 0", $F$14:$F$89, "&lt;&gt;C", $G$14:$G$89, {"1"}, $G$14:$G$89, {"1"}, $K$14:$K$89, "&lt;="&amp;$A122, $L$14:$L$89, "&gt;="&amp;$A123)), SUM(COUNTIFS($J$14:$J$89, D$106, $I$14:$I$89, "&gt; 0", $F$14:$F$89, "&lt;&gt;C", $G$14:$G$89, {"1","5W1"}, $G$14:$G$89, {"1";"5W1"}, $K$14:$K$89, "&lt;="&amp;$A122, $L$14:$L$89, "&gt;="&amp;$A123)), SUM(COUNTIFS($J$14:$J$89, D$106, $I$14:$I$89, "&gt; 0", $F$14:$F$89, "&lt;&gt;C", $G$14:$G$89, {"1","5W2"}, $G$14:$G$89, {"1";"5W2"}, $K$14:$K$89, "&lt;="&amp;$A122, $L$14:$L$89, "&gt;="&amp;$A123)), SUM(COUNTIFS($J$14:$J$89, D$106, $I$14:$I$89, "&gt; 0", $F$14:$F$89, "&lt;&gt;C", $G$14:$G$89, {"1","5W3"}, $G$14:$G$89, {"1";"5W3"}, $K$14:$K$89, "&lt;="&amp;$A122, $L$14:$L$89, "&gt;="&amp;$A123)), SUM(COUNTIFS($J$14:$J$89, D$106, $I$14:$I$89, "&gt; 0", $F$14:$F$89, "&lt;&gt;C", $G$14:$G$89, {"1","8W1"}, $G$14:$G$89, {"1";"8W1"}, $K$14:$K$89, "&lt;="&amp;$A122, $L$14:$L$89, "&gt;="&amp;$A123)), SUM(COUNTIFS($J$14:$J$89, D$106, $I$14:$I$89, "&gt; 0", $F$14:$F$89, "&lt;&gt;C", $G$14:$G$89, {"1","8W2"}, $G$14:$G$89, {"1";"8W2"}, $K$14:$K$89, "&lt;="&amp;$A122, $L$14:$L$89, "&gt;="&amp;$A123)), SUM(COUNTIFS($J$14:$J$89, D$106, $I$14:$I$89, "&gt; 0", $F$14:$F$89, "&lt;&gt;C", $G$14:$G$89, {"8W1","5W1"}, $G$14:$G$89, {"8W1";"5W1"}, $K$14:$K$89, "&lt;="&amp;$A122, $L$14:$L$89, "&gt;="&amp;$A123)), SUM(COUNTIFS($J$14:$J$89, D$106, $I$14:$I$89, "&gt; 0", $F$14:$F$89, "&lt;&gt;C", $G$14:$G$89, {"8W1","5W2"}, $G$14:$G$89, {"8W1";"5W2"}, $K$14:$K$89, "&lt;="&amp;$A122, $L$14:$L$89, "&gt;="&amp;$A123)), SUM(COUNTIFS($J$14:$J$89, D$106, $I$14:$I$89, "&gt; 0", $F$14:$F$89, "&lt;&gt;C", $G$14:$G$89, {"8W2","5W2"}, $G$14:$G$89, {"8W2";"5W2"}, $K$14:$K$89, "&lt;="&amp;$A122, $L$14:$L$89, "&gt;="&amp;$A123)), SUM(COUNTIFS($J$14:$J$89, D$106, $I$14:$I$89, "&gt; 0", $F$14:$F$89, "&lt;&gt;C", $G$14:$G$89, {"8W2","5W3"}, $G$14:$G$89, {"8W2";"5W3"}, $K$14:$K$89, "&lt;="&amp;$A122, $L$14:$L$89, "&gt;="&amp;$A123))))</f>
        <v>1</v>
      </c>
      <c r="E122" s="54">
        <f xml:space="preserve"> IF(COUNTIFS($J$14:$J$89, E$106, $I$14:$I$89, "&gt; 0", $F$14:$F$89, "&lt;&gt;C", $K$14:$K$89, "&lt;="&amp;$A122, $L$14:$L$89, "&gt;="&amp;$A123) &lt; 2, COUNTIFS($J$14:$J$89, E$106, $I$14:$I$89, "&gt; 0", $F$14:$F$89, "&lt;&gt;C", $K$14:$K$89, "&lt;="&amp;$A122, $L$14:$L$89, "&gt;="&amp;$A123), MAX(SUM(COUNTIFS($J$14:$J$89, E$106, $I$14:$I$89, "&gt; 0", $F$14:$F$89, "&lt;&gt;C", $G$14:$G$89, {"1"}, $G$14:$G$89, {"1"}, $K$14:$K$89, "&lt;="&amp;$A122, $L$14:$L$89, "&gt;="&amp;$A123)), SUM(COUNTIFS($J$14:$J$89, E$106, $I$14:$I$89, "&gt; 0", $F$14:$F$89, "&lt;&gt;C", $G$14:$G$89, {"1","5W1"}, $G$14:$G$89, {"1";"5W1"}, $K$14:$K$89, "&lt;="&amp;$A122, $L$14:$L$89, "&gt;="&amp;$A123)), SUM(COUNTIFS($J$14:$J$89, E$106, $I$14:$I$89, "&gt; 0", $F$14:$F$89, "&lt;&gt;C", $G$14:$G$89, {"1","5W2"}, $G$14:$G$89, {"1";"5W2"}, $K$14:$K$89, "&lt;="&amp;$A122, $L$14:$L$89, "&gt;="&amp;$A123)), SUM(COUNTIFS($J$14:$J$89, E$106, $I$14:$I$89, "&gt; 0", $F$14:$F$89, "&lt;&gt;C", $G$14:$G$89, {"1","5W3"}, $G$14:$G$89, {"1";"5W3"}, $K$14:$K$89, "&lt;="&amp;$A122, $L$14:$L$89, "&gt;="&amp;$A123)), SUM(COUNTIFS($J$14:$J$89, E$106, $I$14:$I$89, "&gt; 0", $F$14:$F$89, "&lt;&gt;C", $G$14:$G$89, {"1","8W1"}, $G$14:$G$89, {"1";"8W1"}, $K$14:$K$89, "&lt;="&amp;$A122, $L$14:$L$89, "&gt;="&amp;$A123)), SUM(COUNTIFS($J$14:$J$89, E$106, $I$14:$I$89, "&gt; 0", $F$14:$F$89, "&lt;&gt;C", $G$14:$G$89, {"1","8W2"}, $G$14:$G$89, {"1";"8W2"}, $K$14:$K$89, "&lt;="&amp;$A122, $L$14:$L$89, "&gt;="&amp;$A123)), SUM(COUNTIFS($J$14:$J$89, E$106, $I$14:$I$89, "&gt; 0", $F$14:$F$89, "&lt;&gt;C", $G$14:$G$89, {"8W1","5W1"}, $G$14:$G$89, {"8W1";"5W1"}, $K$14:$K$89, "&lt;="&amp;$A122, $L$14:$L$89, "&gt;="&amp;$A123)), SUM(COUNTIFS($J$14:$J$89, E$106, $I$14:$I$89, "&gt; 0", $F$14:$F$89, "&lt;&gt;C", $G$14:$G$89, {"8W1","5W2"}, $G$14:$G$89, {"8W1";"5W2"}, $K$14:$K$89, "&lt;="&amp;$A122, $L$14:$L$89, "&gt;="&amp;$A123)), SUM(COUNTIFS($J$14:$J$89, E$106, $I$14:$I$89, "&gt; 0", $F$14:$F$89, "&lt;&gt;C", $G$14:$G$89, {"8W2","5W2"}, $G$14:$G$89, {"8W2";"5W2"}, $K$14:$K$89, "&lt;="&amp;$A122, $L$14:$L$89, "&gt;="&amp;$A123)), SUM(COUNTIFS($J$14:$J$89, E$106, $I$14:$I$89, "&gt; 0", $F$14:$F$89, "&lt;&gt;C", $G$14:$G$89, {"8W2","5W3"}, $G$14:$G$89, {"8W2";"5W3"}, $K$14:$K$89, "&lt;="&amp;$A122, $L$14:$L$89, "&gt;="&amp;$A123))))</f>
        <v>0</v>
      </c>
      <c r="F122" s="54">
        <f xml:space="preserve"> IF(COUNTIFS($J$14:$J$89, F$106, $I$14:$I$89, "&gt; 0", $F$14:$F$89, "&lt;&gt;C", $K$14:$K$89, "&lt;="&amp;$A122, $L$14:$L$89, "&gt;="&amp;$A123) &lt; 2, COUNTIFS($J$14:$J$89, F$106, $I$14:$I$89, "&gt; 0", $F$14:$F$89, "&lt;&gt;C", $K$14:$K$89, "&lt;="&amp;$A122, $L$14:$L$89, "&gt;="&amp;$A123), MAX(SUM(COUNTIFS($J$14:$J$89, F$106, $I$14:$I$89, "&gt; 0", $F$14:$F$89, "&lt;&gt;C", $G$14:$G$89, {"1"}, $G$14:$G$89, {"1"}, $K$14:$K$89, "&lt;="&amp;$A122, $L$14:$L$89, "&gt;="&amp;$A123)), SUM(COUNTIFS($J$14:$J$89, F$106, $I$14:$I$89, "&gt; 0", $F$14:$F$89, "&lt;&gt;C", $G$14:$G$89, {"1","5W1"}, $G$14:$G$89, {"1";"5W1"}, $K$14:$K$89, "&lt;="&amp;$A122, $L$14:$L$89, "&gt;="&amp;$A123)), SUM(COUNTIFS($J$14:$J$89, F$106, $I$14:$I$89, "&gt; 0", $F$14:$F$89, "&lt;&gt;C", $G$14:$G$89, {"1","5W2"}, $G$14:$G$89, {"1";"5W2"}, $K$14:$K$89, "&lt;="&amp;$A122, $L$14:$L$89, "&gt;="&amp;$A123)), SUM(COUNTIFS($J$14:$J$89, F$106, $I$14:$I$89, "&gt; 0", $F$14:$F$89, "&lt;&gt;C", $G$14:$G$89, {"1","5W3"}, $G$14:$G$89, {"1";"5W3"}, $K$14:$K$89, "&lt;="&amp;$A122, $L$14:$L$89, "&gt;="&amp;$A123)), SUM(COUNTIFS($J$14:$J$89, F$106, $I$14:$I$89, "&gt; 0", $F$14:$F$89, "&lt;&gt;C", $G$14:$G$89, {"1","8W1"}, $G$14:$G$89, {"1";"8W1"}, $K$14:$K$89, "&lt;="&amp;$A122, $L$14:$L$89, "&gt;="&amp;$A123)), SUM(COUNTIFS($J$14:$J$89, F$106, $I$14:$I$89, "&gt; 0", $F$14:$F$89, "&lt;&gt;C", $G$14:$G$89, {"1","8W2"}, $G$14:$G$89, {"1";"8W2"}, $K$14:$K$89, "&lt;="&amp;$A122, $L$14:$L$89, "&gt;="&amp;$A123)), SUM(COUNTIFS($J$14:$J$89, F$106, $I$14:$I$89, "&gt; 0", $F$14:$F$89, "&lt;&gt;C", $G$14:$G$89, {"8W1","5W1"}, $G$14:$G$89, {"8W1";"5W1"}, $K$14:$K$89, "&lt;="&amp;$A122, $L$14:$L$89, "&gt;="&amp;$A123)), SUM(COUNTIFS($J$14:$J$89, F$106, $I$14:$I$89, "&gt; 0", $F$14:$F$89, "&lt;&gt;C", $G$14:$G$89, {"8W1","5W2"}, $G$14:$G$89, {"8W1";"5W2"}, $K$14:$K$89, "&lt;="&amp;$A122, $L$14:$L$89, "&gt;="&amp;$A123)), SUM(COUNTIFS($J$14:$J$89, F$106, $I$14:$I$89, "&gt; 0", $F$14:$F$89, "&lt;&gt;C", $G$14:$G$89, {"8W2","5W2"}, $G$14:$G$89, {"8W2";"5W2"}, $K$14:$K$89, "&lt;="&amp;$A122, $L$14:$L$89, "&gt;="&amp;$A123)), SUM(COUNTIFS($J$14:$J$89, F$106, $I$14:$I$89, "&gt; 0", $F$14:$F$89, "&lt;&gt;C", $G$14:$G$89, {"8W2","5W3"}, $G$14:$G$89, {"8W2";"5W3"}, $K$14:$K$89, "&lt;="&amp;$A122, $L$14:$L$89, "&gt;="&amp;$A123))))</f>
        <v>1</v>
      </c>
      <c r="G122" s="54">
        <f xml:space="preserve"> IF(COUNTIFS($J$14:$J$89, G$106, $I$14:$I$89, "&gt; 0", $F$14:$F$89, "&lt;&gt;C", $K$14:$K$89, "&lt;="&amp;$A122, $L$14:$L$89, "&gt;="&amp;$A123) &lt; 2, COUNTIFS($J$14:$J$89, G$106, $I$14:$I$89, "&gt; 0", $F$14:$F$89, "&lt;&gt;C", $K$14:$K$89, "&lt;="&amp;$A122, $L$14:$L$89, "&gt;="&amp;$A123), MAX(SUM(COUNTIFS($J$14:$J$89, G$106, $I$14:$I$89, "&gt; 0", $F$14:$F$89, "&lt;&gt;C", $G$14:$G$89, {"1"}, $G$14:$G$89, {"1"}, $K$14:$K$89, "&lt;="&amp;$A122, $L$14:$L$89, "&gt;="&amp;$A123)), SUM(COUNTIFS($J$14:$J$89, G$106, $I$14:$I$89, "&gt; 0", $F$14:$F$89, "&lt;&gt;C", $G$14:$G$89, {"1","5W1"}, $G$14:$G$89, {"1";"5W1"}, $K$14:$K$89, "&lt;="&amp;$A122, $L$14:$L$89, "&gt;="&amp;$A123)), SUM(COUNTIFS($J$14:$J$89, G$106, $I$14:$I$89, "&gt; 0", $F$14:$F$89, "&lt;&gt;C", $G$14:$G$89, {"1","5W2"}, $G$14:$G$89, {"1";"5W2"}, $K$14:$K$89, "&lt;="&amp;$A122, $L$14:$L$89, "&gt;="&amp;$A123)), SUM(COUNTIFS($J$14:$J$89, G$106, $I$14:$I$89, "&gt; 0", $F$14:$F$89, "&lt;&gt;C", $G$14:$G$89, {"1","5W3"}, $G$14:$G$89, {"1";"5W3"}, $K$14:$K$89, "&lt;="&amp;$A122, $L$14:$L$89, "&gt;="&amp;$A123)), SUM(COUNTIFS($J$14:$J$89, G$106, $I$14:$I$89, "&gt; 0", $F$14:$F$89, "&lt;&gt;C", $G$14:$G$89, {"1","8W1"}, $G$14:$G$89, {"1";"8W1"}, $K$14:$K$89, "&lt;="&amp;$A122, $L$14:$L$89, "&gt;="&amp;$A123)), SUM(COUNTIFS($J$14:$J$89, G$106, $I$14:$I$89, "&gt; 0", $F$14:$F$89, "&lt;&gt;C", $G$14:$G$89, {"1","8W2"}, $G$14:$G$89, {"1";"8W2"}, $K$14:$K$89, "&lt;="&amp;$A122, $L$14:$L$89, "&gt;="&amp;$A123)), SUM(COUNTIFS($J$14:$J$89, G$106, $I$14:$I$89, "&gt; 0", $F$14:$F$89, "&lt;&gt;C", $G$14:$G$89, {"8W1","5W1"}, $G$14:$G$89, {"8W1";"5W1"}, $K$14:$K$89, "&lt;="&amp;$A122, $L$14:$L$89, "&gt;="&amp;$A123)), SUM(COUNTIFS($J$14:$J$89, G$106, $I$14:$I$89, "&gt; 0", $F$14:$F$89, "&lt;&gt;C", $G$14:$G$89, {"8W1","5W2"}, $G$14:$G$89, {"8W1";"5W2"}, $K$14:$K$89, "&lt;="&amp;$A122, $L$14:$L$89, "&gt;="&amp;$A123)), SUM(COUNTIFS($J$14:$J$89, G$106, $I$14:$I$89, "&gt; 0", $F$14:$F$89, "&lt;&gt;C", $G$14:$G$89, {"8W2","5W2"}, $G$14:$G$89, {"8W2";"5W2"}, $K$14:$K$89, "&lt;="&amp;$A122, $L$14:$L$89, "&gt;="&amp;$A123)), SUM(COUNTIFS($J$14:$J$89, G$106, $I$14:$I$89, "&gt; 0", $F$14:$F$89, "&lt;&gt;C", $G$14:$G$89, {"8W2","5W3"}, $G$14:$G$89, {"8W2";"5W3"}, $K$14:$K$89, "&lt;="&amp;$A122, $L$14:$L$89, "&gt;="&amp;$A123))))</f>
        <v>0</v>
      </c>
      <c r="H122" s="54">
        <f xml:space="preserve"> IF(COUNTIFS($J$14:$J$89, H$106, $I$14:$I$89, "&gt; 0", $F$14:$F$89, "&lt;&gt;C", $K$14:$K$89, "&lt;="&amp;$A122, $L$14:$L$89, "&gt;="&amp;$A123) &lt; 2, COUNTIFS($J$14:$J$89, H$106, $I$14:$I$89, "&gt; 0", $F$14:$F$89, "&lt;&gt;C", $K$14:$K$89, "&lt;="&amp;$A122, $L$14:$L$89, "&gt;="&amp;$A123), MAX(SUM(COUNTIFS($J$14:$J$89, H$106, $I$14:$I$89, "&gt; 0", $F$14:$F$89, "&lt;&gt;C", $G$14:$G$89, {"1"}, $G$14:$G$89, {"1"}, $K$14:$K$89, "&lt;="&amp;$A122, $L$14:$L$89, "&gt;="&amp;$A123)), SUM(COUNTIFS($J$14:$J$89, H$106, $I$14:$I$89, "&gt; 0", $F$14:$F$89, "&lt;&gt;C", $G$14:$G$89, {"1","5W1"}, $G$14:$G$89, {"1";"5W1"}, $K$14:$K$89, "&lt;="&amp;$A122, $L$14:$L$89, "&gt;="&amp;$A123)), SUM(COUNTIFS($J$14:$J$89, H$106, $I$14:$I$89, "&gt; 0", $F$14:$F$89, "&lt;&gt;C", $G$14:$G$89, {"1","5W2"}, $G$14:$G$89, {"1";"5W2"}, $K$14:$K$89, "&lt;="&amp;$A122, $L$14:$L$89, "&gt;="&amp;$A123)), SUM(COUNTIFS($J$14:$J$89, H$106, $I$14:$I$89, "&gt; 0", $F$14:$F$89, "&lt;&gt;C", $G$14:$G$89, {"1","5W3"}, $G$14:$G$89, {"1";"5W3"}, $K$14:$K$89, "&lt;="&amp;$A122, $L$14:$L$89, "&gt;="&amp;$A123)), SUM(COUNTIFS($J$14:$J$89, H$106, $I$14:$I$89, "&gt; 0", $F$14:$F$89, "&lt;&gt;C", $G$14:$G$89, {"1","8W1"}, $G$14:$G$89, {"1";"8W1"}, $K$14:$K$89, "&lt;="&amp;$A122, $L$14:$L$89, "&gt;="&amp;$A123)), SUM(COUNTIFS($J$14:$J$89, H$106, $I$14:$I$89, "&gt; 0", $F$14:$F$89, "&lt;&gt;C", $G$14:$G$89, {"1","8W2"}, $G$14:$G$89, {"1";"8W2"}, $K$14:$K$89, "&lt;="&amp;$A122, $L$14:$L$89, "&gt;="&amp;$A123)), SUM(COUNTIFS($J$14:$J$89, H$106, $I$14:$I$89, "&gt; 0", $F$14:$F$89, "&lt;&gt;C", $G$14:$G$89, {"8W1","5W1"}, $G$14:$G$89, {"8W1";"5W1"}, $K$14:$K$89, "&lt;="&amp;$A122, $L$14:$L$89, "&gt;="&amp;$A123)), SUM(COUNTIFS($J$14:$J$89, H$106, $I$14:$I$89, "&gt; 0", $F$14:$F$89, "&lt;&gt;C", $G$14:$G$89, {"8W1","5W2"}, $G$14:$G$89, {"8W1";"5W2"}, $K$14:$K$89, "&lt;="&amp;$A122, $L$14:$L$89, "&gt;="&amp;$A123)), SUM(COUNTIFS($J$14:$J$89, H$106, $I$14:$I$89, "&gt; 0", $F$14:$F$89, "&lt;&gt;C", $G$14:$G$89, {"8W2","5W2"}, $G$14:$G$89, {"8W2";"5W2"}, $K$14:$K$89, "&lt;="&amp;$A122, $L$14:$L$89, "&gt;="&amp;$A123)), SUM(COUNTIFS($J$14:$J$89, H$106, $I$14:$I$89, "&gt; 0", $F$14:$F$89, "&lt;&gt;C", $G$14:$G$89, {"8W2","5W3"}, $G$14:$G$89, {"8W2";"5W3"}, $K$14:$K$89, "&lt;="&amp;$A122, $L$14:$L$89, "&gt;="&amp;$A123))))</f>
        <v>1</v>
      </c>
      <c r="P122"/>
    </row>
    <row r="123" spans="1:16" ht="15" x14ac:dyDescent="0.25">
      <c r="A123" s="152">
        <f t="shared" si="5"/>
        <v>0.47916666666666696</v>
      </c>
      <c r="B123" s="202" t="str">
        <f t="shared" si="4"/>
        <v>11:30 AM-11:45 AM</v>
      </c>
      <c r="C123" s="54">
        <f xml:space="preserve"> IF(COUNTIFS($J$14:$J$89, C$106, $I$14:$I$89, "&gt; 0", $F$14:$F$89, "&lt;&gt;C", $K$14:$K$89, "&lt;="&amp;$A123, $L$14:$L$89, "&gt;="&amp;$A124) &lt; 2, COUNTIFS($J$14:$J$89, C$106, $I$14:$I$89, "&gt; 0", $F$14:$F$89, "&lt;&gt;C", $K$14:$K$89, "&lt;="&amp;$A123, $L$14:$L$89, "&gt;="&amp;$A124), MAX(SUM(COUNTIFS($J$14:$J$89, C$106, $I$14:$I$89, "&gt; 0", $F$14:$F$89, "&lt;&gt;C", $G$14:$G$89, {"1"}, $G$14:$G$89, {"1"}, $K$14:$K$89, "&lt;="&amp;$A123, $L$14:$L$89, "&gt;="&amp;$A124)), SUM(COUNTIFS($J$14:$J$89, C$106, $I$14:$I$89, "&gt; 0", $F$14:$F$89, "&lt;&gt;C", $G$14:$G$89, {"1","5W1"}, $G$14:$G$89, {"1";"5W1"}, $K$14:$K$89, "&lt;="&amp;$A123, $L$14:$L$89, "&gt;="&amp;$A124)), SUM(COUNTIFS($J$14:$J$89, C$106, $I$14:$I$89, "&gt; 0", $F$14:$F$89, "&lt;&gt;C", $G$14:$G$89, {"1","5W2"}, $G$14:$G$89, {"1";"5W2"}, $K$14:$K$89, "&lt;="&amp;$A123, $L$14:$L$89, "&gt;="&amp;$A124)), SUM(COUNTIFS($J$14:$J$89, C$106, $I$14:$I$89, "&gt; 0", $F$14:$F$89, "&lt;&gt;C", $G$14:$G$89, {"1","5W3"}, $G$14:$G$89, {"1";"5W3"}, $K$14:$K$89, "&lt;="&amp;$A123, $L$14:$L$89, "&gt;="&amp;$A124)), SUM(COUNTIFS($J$14:$J$89, C$106, $I$14:$I$89, "&gt; 0", $F$14:$F$89, "&lt;&gt;C", $G$14:$G$89, {"1","8W1"}, $G$14:$G$89, {"1";"8W1"}, $K$14:$K$89, "&lt;="&amp;$A123, $L$14:$L$89, "&gt;="&amp;$A124)), SUM(COUNTIFS($J$14:$J$89, C$106, $I$14:$I$89, "&gt; 0", $F$14:$F$89, "&lt;&gt;C", $G$14:$G$89, {"1","8W2"}, $G$14:$G$89, {"1";"8W2"}, $K$14:$K$89, "&lt;="&amp;$A123, $L$14:$L$89, "&gt;="&amp;$A124)), SUM(COUNTIFS($J$14:$J$89, C$106, $I$14:$I$89, "&gt; 0", $F$14:$F$89, "&lt;&gt;C", $G$14:$G$89, {"8W1","5W1"}, $G$14:$G$89, {"8W1";"5W1"}, $K$14:$K$89, "&lt;="&amp;$A123, $L$14:$L$89, "&gt;="&amp;$A124)), SUM(COUNTIFS($J$14:$J$89, C$106, $I$14:$I$89, "&gt; 0", $F$14:$F$89, "&lt;&gt;C", $G$14:$G$89, {"8W1","5W2"}, $G$14:$G$89, {"8W1";"5W2"}, $K$14:$K$89, "&lt;="&amp;$A123, $L$14:$L$89, "&gt;="&amp;$A124)), SUM(COUNTIFS($J$14:$J$89, C$106, $I$14:$I$89, "&gt; 0", $F$14:$F$89, "&lt;&gt;C", $G$14:$G$89, {"8W2","5W2"}, $G$14:$G$89, {"8W2";"5W2"}, $K$14:$K$89, "&lt;="&amp;$A123, $L$14:$L$89, "&gt;="&amp;$A124)), SUM(COUNTIFS($J$14:$J$89, C$106, $I$14:$I$89, "&gt; 0", $F$14:$F$89, "&lt;&gt;C", $G$14:$G$89, {"8W2","5W3"}, $G$14:$G$89, {"8W2";"5W3"}, $K$14:$K$89, "&lt;="&amp;$A123, $L$14:$L$89, "&gt;="&amp;$A124))))</f>
        <v>0</v>
      </c>
      <c r="D123" s="54">
        <f xml:space="preserve"> IF(COUNTIFS($J$14:$J$89, D$106, $I$14:$I$89, "&gt; 0", $F$14:$F$89, "&lt;&gt;C", $K$14:$K$89, "&lt;="&amp;$A123, $L$14:$L$89, "&gt;="&amp;$A124) &lt; 2, COUNTIFS($J$14:$J$89, D$106, $I$14:$I$89, "&gt; 0", $F$14:$F$89, "&lt;&gt;C", $K$14:$K$89, "&lt;="&amp;$A123, $L$14:$L$89, "&gt;="&amp;$A124), MAX(SUM(COUNTIFS($J$14:$J$89, D$106, $I$14:$I$89, "&gt; 0", $F$14:$F$89, "&lt;&gt;C", $G$14:$G$89, {"1"}, $G$14:$G$89, {"1"}, $K$14:$K$89, "&lt;="&amp;$A123, $L$14:$L$89, "&gt;="&amp;$A124)), SUM(COUNTIFS($J$14:$J$89, D$106, $I$14:$I$89, "&gt; 0", $F$14:$F$89, "&lt;&gt;C", $G$14:$G$89, {"1","5W1"}, $G$14:$G$89, {"1";"5W1"}, $K$14:$K$89, "&lt;="&amp;$A123, $L$14:$L$89, "&gt;="&amp;$A124)), SUM(COUNTIFS($J$14:$J$89, D$106, $I$14:$I$89, "&gt; 0", $F$14:$F$89, "&lt;&gt;C", $G$14:$G$89, {"1","5W2"}, $G$14:$G$89, {"1";"5W2"}, $K$14:$K$89, "&lt;="&amp;$A123, $L$14:$L$89, "&gt;="&amp;$A124)), SUM(COUNTIFS($J$14:$J$89, D$106, $I$14:$I$89, "&gt; 0", $F$14:$F$89, "&lt;&gt;C", $G$14:$G$89, {"1","5W3"}, $G$14:$G$89, {"1";"5W3"}, $K$14:$K$89, "&lt;="&amp;$A123, $L$14:$L$89, "&gt;="&amp;$A124)), SUM(COUNTIFS($J$14:$J$89, D$106, $I$14:$I$89, "&gt; 0", $F$14:$F$89, "&lt;&gt;C", $G$14:$G$89, {"1","8W1"}, $G$14:$G$89, {"1";"8W1"}, $K$14:$K$89, "&lt;="&amp;$A123, $L$14:$L$89, "&gt;="&amp;$A124)), SUM(COUNTIFS($J$14:$J$89, D$106, $I$14:$I$89, "&gt; 0", $F$14:$F$89, "&lt;&gt;C", $G$14:$G$89, {"1","8W2"}, $G$14:$G$89, {"1";"8W2"}, $K$14:$K$89, "&lt;="&amp;$A123, $L$14:$L$89, "&gt;="&amp;$A124)), SUM(COUNTIFS($J$14:$J$89, D$106, $I$14:$I$89, "&gt; 0", $F$14:$F$89, "&lt;&gt;C", $G$14:$G$89, {"8W1","5W1"}, $G$14:$G$89, {"8W1";"5W1"}, $K$14:$K$89, "&lt;="&amp;$A123, $L$14:$L$89, "&gt;="&amp;$A124)), SUM(COUNTIFS($J$14:$J$89, D$106, $I$14:$I$89, "&gt; 0", $F$14:$F$89, "&lt;&gt;C", $G$14:$G$89, {"8W1","5W2"}, $G$14:$G$89, {"8W1";"5W2"}, $K$14:$K$89, "&lt;="&amp;$A123, $L$14:$L$89, "&gt;="&amp;$A124)), SUM(COUNTIFS($J$14:$J$89, D$106, $I$14:$I$89, "&gt; 0", $F$14:$F$89, "&lt;&gt;C", $G$14:$G$89, {"8W2","5W2"}, $G$14:$G$89, {"8W2";"5W2"}, $K$14:$K$89, "&lt;="&amp;$A123, $L$14:$L$89, "&gt;="&amp;$A124)), SUM(COUNTIFS($J$14:$J$89, D$106, $I$14:$I$89, "&gt; 0", $F$14:$F$89, "&lt;&gt;C", $G$14:$G$89, {"8W2","5W3"}, $G$14:$G$89, {"8W2";"5W3"}, $K$14:$K$89, "&lt;="&amp;$A123, $L$14:$L$89, "&gt;="&amp;$A124))))</f>
        <v>0</v>
      </c>
      <c r="E123" s="54">
        <f xml:space="preserve"> IF(COUNTIFS($J$14:$J$89, E$106, $I$14:$I$89, "&gt; 0", $F$14:$F$89, "&lt;&gt;C", $K$14:$K$89, "&lt;="&amp;$A123, $L$14:$L$89, "&gt;="&amp;$A124) &lt; 2, COUNTIFS($J$14:$J$89, E$106, $I$14:$I$89, "&gt; 0", $F$14:$F$89, "&lt;&gt;C", $K$14:$K$89, "&lt;="&amp;$A123, $L$14:$L$89, "&gt;="&amp;$A124), MAX(SUM(COUNTIFS($J$14:$J$89, E$106, $I$14:$I$89, "&gt; 0", $F$14:$F$89, "&lt;&gt;C", $G$14:$G$89, {"1"}, $G$14:$G$89, {"1"}, $K$14:$K$89, "&lt;="&amp;$A123, $L$14:$L$89, "&gt;="&amp;$A124)), SUM(COUNTIFS($J$14:$J$89, E$106, $I$14:$I$89, "&gt; 0", $F$14:$F$89, "&lt;&gt;C", $G$14:$G$89, {"1","5W1"}, $G$14:$G$89, {"1";"5W1"}, $K$14:$K$89, "&lt;="&amp;$A123, $L$14:$L$89, "&gt;="&amp;$A124)), SUM(COUNTIFS($J$14:$J$89, E$106, $I$14:$I$89, "&gt; 0", $F$14:$F$89, "&lt;&gt;C", $G$14:$G$89, {"1","5W2"}, $G$14:$G$89, {"1";"5W2"}, $K$14:$K$89, "&lt;="&amp;$A123, $L$14:$L$89, "&gt;="&amp;$A124)), SUM(COUNTIFS($J$14:$J$89, E$106, $I$14:$I$89, "&gt; 0", $F$14:$F$89, "&lt;&gt;C", $G$14:$G$89, {"1","5W3"}, $G$14:$G$89, {"1";"5W3"}, $K$14:$K$89, "&lt;="&amp;$A123, $L$14:$L$89, "&gt;="&amp;$A124)), SUM(COUNTIFS($J$14:$J$89, E$106, $I$14:$I$89, "&gt; 0", $F$14:$F$89, "&lt;&gt;C", $G$14:$G$89, {"1","8W1"}, $G$14:$G$89, {"1";"8W1"}, $K$14:$K$89, "&lt;="&amp;$A123, $L$14:$L$89, "&gt;="&amp;$A124)), SUM(COUNTIFS($J$14:$J$89, E$106, $I$14:$I$89, "&gt; 0", $F$14:$F$89, "&lt;&gt;C", $G$14:$G$89, {"1","8W2"}, $G$14:$G$89, {"1";"8W2"}, $K$14:$K$89, "&lt;="&amp;$A123, $L$14:$L$89, "&gt;="&amp;$A124)), SUM(COUNTIFS($J$14:$J$89, E$106, $I$14:$I$89, "&gt; 0", $F$14:$F$89, "&lt;&gt;C", $G$14:$G$89, {"8W1","5W1"}, $G$14:$G$89, {"8W1";"5W1"}, $K$14:$K$89, "&lt;="&amp;$A123, $L$14:$L$89, "&gt;="&amp;$A124)), SUM(COUNTIFS($J$14:$J$89, E$106, $I$14:$I$89, "&gt; 0", $F$14:$F$89, "&lt;&gt;C", $G$14:$G$89, {"8W1","5W2"}, $G$14:$G$89, {"8W1";"5W2"}, $K$14:$K$89, "&lt;="&amp;$A123, $L$14:$L$89, "&gt;="&amp;$A124)), SUM(COUNTIFS($J$14:$J$89, E$106, $I$14:$I$89, "&gt; 0", $F$14:$F$89, "&lt;&gt;C", $G$14:$G$89, {"8W2","5W2"}, $G$14:$G$89, {"8W2";"5W2"}, $K$14:$K$89, "&lt;="&amp;$A123, $L$14:$L$89, "&gt;="&amp;$A124)), SUM(COUNTIFS($J$14:$J$89, E$106, $I$14:$I$89, "&gt; 0", $F$14:$F$89, "&lt;&gt;C", $G$14:$G$89, {"8W2","5W3"}, $G$14:$G$89, {"8W2";"5W3"}, $K$14:$K$89, "&lt;="&amp;$A123, $L$14:$L$89, "&gt;="&amp;$A124))))</f>
        <v>0</v>
      </c>
      <c r="F123" s="54">
        <f xml:space="preserve"> IF(COUNTIFS($J$14:$J$89, F$106, $I$14:$I$89, "&gt; 0", $F$14:$F$89, "&lt;&gt;C", $K$14:$K$89, "&lt;="&amp;$A123, $L$14:$L$89, "&gt;="&amp;$A124) &lt; 2, COUNTIFS($J$14:$J$89, F$106, $I$14:$I$89, "&gt; 0", $F$14:$F$89, "&lt;&gt;C", $K$14:$K$89, "&lt;="&amp;$A123, $L$14:$L$89, "&gt;="&amp;$A124), MAX(SUM(COUNTIFS($J$14:$J$89, F$106, $I$14:$I$89, "&gt; 0", $F$14:$F$89, "&lt;&gt;C", $G$14:$G$89, {"1"}, $G$14:$G$89, {"1"}, $K$14:$K$89, "&lt;="&amp;$A123, $L$14:$L$89, "&gt;="&amp;$A124)), SUM(COUNTIFS($J$14:$J$89, F$106, $I$14:$I$89, "&gt; 0", $F$14:$F$89, "&lt;&gt;C", $G$14:$G$89, {"1","5W1"}, $G$14:$G$89, {"1";"5W1"}, $K$14:$K$89, "&lt;="&amp;$A123, $L$14:$L$89, "&gt;="&amp;$A124)), SUM(COUNTIFS($J$14:$J$89, F$106, $I$14:$I$89, "&gt; 0", $F$14:$F$89, "&lt;&gt;C", $G$14:$G$89, {"1","5W2"}, $G$14:$G$89, {"1";"5W2"}, $K$14:$K$89, "&lt;="&amp;$A123, $L$14:$L$89, "&gt;="&amp;$A124)), SUM(COUNTIFS($J$14:$J$89, F$106, $I$14:$I$89, "&gt; 0", $F$14:$F$89, "&lt;&gt;C", $G$14:$G$89, {"1","5W3"}, $G$14:$G$89, {"1";"5W3"}, $K$14:$K$89, "&lt;="&amp;$A123, $L$14:$L$89, "&gt;="&amp;$A124)), SUM(COUNTIFS($J$14:$J$89, F$106, $I$14:$I$89, "&gt; 0", $F$14:$F$89, "&lt;&gt;C", $G$14:$G$89, {"1","8W1"}, $G$14:$G$89, {"1";"8W1"}, $K$14:$K$89, "&lt;="&amp;$A123, $L$14:$L$89, "&gt;="&amp;$A124)), SUM(COUNTIFS($J$14:$J$89, F$106, $I$14:$I$89, "&gt; 0", $F$14:$F$89, "&lt;&gt;C", $G$14:$G$89, {"1","8W2"}, $G$14:$G$89, {"1";"8W2"}, $K$14:$K$89, "&lt;="&amp;$A123, $L$14:$L$89, "&gt;="&amp;$A124)), SUM(COUNTIFS($J$14:$J$89, F$106, $I$14:$I$89, "&gt; 0", $F$14:$F$89, "&lt;&gt;C", $G$14:$G$89, {"8W1","5W1"}, $G$14:$G$89, {"8W1";"5W1"}, $K$14:$K$89, "&lt;="&amp;$A123, $L$14:$L$89, "&gt;="&amp;$A124)), SUM(COUNTIFS($J$14:$J$89, F$106, $I$14:$I$89, "&gt; 0", $F$14:$F$89, "&lt;&gt;C", $G$14:$G$89, {"8W1","5W2"}, $G$14:$G$89, {"8W1";"5W2"}, $K$14:$K$89, "&lt;="&amp;$A123, $L$14:$L$89, "&gt;="&amp;$A124)), SUM(COUNTIFS($J$14:$J$89, F$106, $I$14:$I$89, "&gt; 0", $F$14:$F$89, "&lt;&gt;C", $G$14:$G$89, {"8W2","5W2"}, $G$14:$G$89, {"8W2";"5W2"}, $K$14:$K$89, "&lt;="&amp;$A123, $L$14:$L$89, "&gt;="&amp;$A124)), SUM(COUNTIFS($J$14:$J$89, F$106, $I$14:$I$89, "&gt; 0", $F$14:$F$89, "&lt;&gt;C", $G$14:$G$89, {"8W2","5W3"}, $G$14:$G$89, {"8W2";"5W3"}, $K$14:$K$89, "&lt;="&amp;$A123, $L$14:$L$89, "&gt;="&amp;$A124))))</f>
        <v>0</v>
      </c>
      <c r="G123" s="54">
        <f xml:space="preserve"> IF(COUNTIFS($J$14:$J$89, G$106, $I$14:$I$89, "&gt; 0", $F$14:$F$89, "&lt;&gt;C", $K$14:$K$89, "&lt;="&amp;$A123, $L$14:$L$89, "&gt;="&amp;$A124) &lt; 2, COUNTIFS($J$14:$J$89, G$106, $I$14:$I$89, "&gt; 0", $F$14:$F$89, "&lt;&gt;C", $K$14:$K$89, "&lt;="&amp;$A123, $L$14:$L$89, "&gt;="&amp;$A124), MAX(SUM(COUNTIFS($J$14:$J$89, G$106, $I$14:$I$89, "&gt; 0", $F$14:$F$89, "&lt;&gt;C", $G$14:$G$89, {"1"}, $G$14:$G$89, {"1"}, $K$14:$K$89, "&lt;="&amp;$A123, $L$14:$L$89, "&gt;="&amp;$A124)), SUM(COUNTIFS($J$14:$J$89, G$106, $I$14:$I$89, "&gt; 0", $F$14:$F$89, "&lt;&gt;C", $G$14:$G$89, {"1","5W1"}, $G$14:$G$89, {"1";"5W1"}, $K$14:$K$89, "&lt;="&amp;$A123, $L$14:$L$89, "&gt;="&amp;$A124)), SUM(COUNTIFS($J$14:$J$89, G$106, $I$14:$I$89, "&gt; 0", $F$14:$F$89, "&lt;&gt;C", $G$14:$G$89, {"1","5W2"}, $G$14:$G$89, {"1";"5W2"}, $K$14:$K$89, "&lt;="&amp;$A123, $L$14:$L$89, "&gt;="&amp;$A124)), SUM(COUNTIFS($J$14:$J$89, G$106, $I$14:$I$89, "&gt; 0", $F$14:$F$89, "&lt;&gt;C", $G$14:$G$89, {"1","5W3"}, $G$14:$G$89, {"1";"5W3"}, $K$14:$K$89, "&lt;="&amp;$A123, $L$14:$L$89, "&gt;="&amp;$A124)), SUM(COUNTIFS($J$14:$J$89, G$106, $I$14:$I$89, "&gt; 0", $F$14:$F$89, "&lt;&gt;C", $G$14:$G$89, {"1","8W1"}, $G$14:$G$89, {"1";"8W1"}, $K$14:$K$89, "&lt;="&amp;$A123, $L$14:$L$89, "&gt;="&amp;$A124)), SUM(COUNTIFS($J$14:$J$89, G$106, $I$14:$I$89, "&gt; 0", $F$14:$F$89, "&lt;&gt;C", $G$14:$G$89, {"1","8W2"}, $G$14:$G$89, {"1";"8W2"}, $K$14:$K$89, "&lt;="&amp;$A123, $L$14:$L$89, "&gt;="&amp;$A124)), SUM(COUNTIFS($J$14:$J$89, G$106, $I$14:$I$89, "&gt; 0", $F$14:$F$89, "&lt;&gt;C", $G$14:$G$89, {"8W1","5W1"}, $G$14:$G$89, {"8W1";"5W1"}, $K$14:$K$89, "&lt;="&amp;$A123, $L$14:$L$89, "&gt;="&amp;$A124)), SUM(COUNTIFS($J$14:$J$89, G$106, $I$14:$I$89, "&gt; 0", $F$14:$F$89, "&lt;&gt;C", $G$14:$G$89, {"8W1","5W2"}, $G$14:$G$89, {"8W1";"5W2"}, $K$14:$K$89, "&lt;="&amp;$A123, $L$14:$L$89, "&gt;="&amp;$A124)), SUM(COUNTIFS($J$14:$J$89, G$106, $I$14:$I$89, "&gt; 0", $F$14:$F$89, "&lt;&gt;C", $G$14:$G$89, {"8W2","5W2"}, $G$14:$G$89, {"8W2";"5W2"}, $K$14:$K$89, "&lt;="&amp;$A123, $L$14:$L$89, "&gt;="&amp;$A124)), SUM(COUNTIFS($J$14:$J$89, G$106, $I$14:$I$89, "&gt; 0", $F$14:$F$89, "&lt;&gt;C", $G$14:$G$89, {"8W2","5W3"}, $G$14:$G$89, {"8W2";"5W3"}, $K$14:$K$89, "&lt;="&amp;$A123, $L$14:$L$89, "&gt;="&amp;$A124))))</f>
        <v>0</v>
      </c>
      <c r="H123" s="54">
        <f xml:space="preserve"> IF(COUNTIFS($J$14:$J$89, H$106, $I$14:$I$89, "&gt; 0", $F$14:$F$89, "&lt;&gt;C", $K$14:$K$89, "&lt;="&amp;$A123, $L$14:$L$89, "&gt;="&amp;$A124) &lt; 2, COUNTIFS($J$14:$J$89, H$106, $I$14:$I$89, "&gt; 0", $F$14:$F$89, "&lt;&gt;C", $K$14:$K$89, "&lt;="&amp;$A123, $L$14:$L$89, "&gt;="&amp;$A124), MAX(SUM(COUNTIFS($J$14:$J$89, H$106, $I$14:$I$89, "&gt; 0", $F$14:$F$89, "&lt;&gt;C", $G$14:$G$89, {"1"}, $G$14:$G$89, {"1"}, $K$14:$K$89, "&lt;="&amp;$A123, $L$14:$L$89, "&gt;="&amp;$A124)), SUM(COUNTIFS($J$14:$J$89, H$106, $I$14:$I$89, "&gt; 0", $F$14:$F$89, "&lt;&gt;C", $G$14:$G$89, {"1","5W1"}, $G$14:$G$89, {"1";"5W1"}, $K$14:$K$89, "&lt;="&amp;$A123, $L$14:$L$89, "&gt;="&amp;$A124)), SUM(COUNTIFS($J$14:$J$89, H$106, $I$14:$I$89, "&gt; 0", $F$14:$F$89, "&lt;&gt;C", $G$14:$G$89, {"1","5W2"}, $G$14:$G$89, {"1";"5W2"}, $K$14:$K$89, "&lt;="&amp;$A123, $L$14:$L$89, "&gt;="&amp;$A124)), SUM(COUNTIFS($J$14:$J$89, H$106, $I$14:$I$89, "&gt; 0", $F$14:$F$89, "&lt;&gt;C", $G$14:$G$89, {"1","5W3"}, $G$14:$G$89, {"1";"5W3"}, $K$14:$K$89, "&lt;="&amp;$A123, $L$14:$L$89, "&gt;="&amp;$A124)), SUM(COUNTIFS($J$14:$J$89, H$106, $I$14:$I$89, "&gt; 0", $F$14:$F$89, "&lt;&gt;C", $G$14:$G$89, {"1","8W1"}, $G$14:$G$89, {"1";"8W1"}, $K$14:$K$89, "&lt;="&amp;$A123, $L$14:$L$89, "&gt;="&amp;$A124)), SUM(COUNTIFS($J$14:$J$89, H$106, $I$14:$I$89, "&gt; 0", $F$14:$F$89, "&lt;&gt;C", $G$14:$G$89, {"1","8W2"}, $G$14:$G$89, {"1";"8W2"}, $K$14:$K$89, "&lt;="&amp;$A123, $L$14:$L$89, "&gt;="&amp;$A124)), SUM(COUNTIFS($J$14:$J$89, H$106, $I$14:$I$89, "&gt; 0", $F$14:$F$89, "&lt;&gt;C", $G$14:$G$89, {"8W1","5W1"}, $G$14:$G$89, {"8W1";"5W1"}, $K$14:$K$89, "&lt;="&amp;$A123, $L$14:$L$89, "&gt;="&amp;$A124)), SUM(COUNTIFS($J$14:$J$89, H$106, $I$14:$I$89, "&gt; 0", $F$14:$F$89, "&lt;&gt;C", $G$14:$G$89, {"8W1","5W2"}, $G$14:$G$89, {"8W1";"5W2"}, $K$14:$K$89, "&lt;="&amp;$A123, $L$14:$L$89, "&gt;="&amp;$A124)), SUM(COUNTIFS($J$14:$J$89, H$106, $I$14:$I$89, "&gt; 0", $F$14:$F$89, "&lt;&gt;C", $G$14:$G$89, {"8W2","5W2"}, $G$14:$G$89, {"8W2";"5W2"}, $K$14:$K$89, "&lt;="&amp;$A123, $L$14:$L$89, "&gt;="&amp;$A124)), SUM(COUNTIFS($J$14:$J$89, H$106, $I$14:$I$89, "&gt; 0", $F$14:$F$89, "&lt;&gt;C", $G$14:$G$89, {"8W2","5W3"}, $G$14:$G$89, {"8W2";"5W3"}, $K$14:$K$89, "&lt;="&amp;$A123, $L$14:$L$89, "&gt;="&amp;$A124))))</f>
        <v>1</v>
      </c>
      <c r="P123"/>
    </row>
    <row r="124" spans="1:16" ht="15" x14ac:dyDescent="0.25">
      <c r="A124" s="152">
        <f t="shared" si="5"/>
        <v>0.48958333333333365</v>
      </c>
      <c r="B124" s="202" t="str">
        <f t="shared" si="4"/>
        <v>11:45 AM-12:00 PM</v>
      </c>
      <c r="C124" s="54">
        <f xml:space="preserve"> IF(COUNTIFS($J$14:$J$89, C$106, $I$14:$I$89, "&gt; 0", $F$14:$F$89, "&lt;&gt;C", $K$14:$K$89, "&lt;="&amp;$A124, $L$14:$L$89, "&gt;="&amp;$A125) &lt; 2, COUNTIFS($J$14:$J$89, C$106, $I$14:$I$89, "&gt; 0", $F$14:$F$89, "&lt;&gt;C", $K$14:$K$89, "&lt;="&amp;$A124, $L$14:$L$89, "&gt;="&amp;$A125), MAX(SUM(COUNTIFS($J$14:$J$89, C$106, $I$14:$I$89, "&gt; 0", $F$14:$F$89, "&lt;&gt;C", $G$14:$G$89, {"1"}, $G$14:$G$89, {"1"}, $K$14:$K$89, "&lt;="&amp;$A124, $L$14:$L$89, "&gt;="&amp;$A125)), SUM(COUNTIFS($J$14:$J$89, C$106, $I$14:$I$89, "&gt; 0", $F$14:$F$89, "&lt;&gt;C", $G$14:$G$89, {"1","5W1"}, $G$14:$G$89, {"1";"5W1"}, $K$14:$K$89, "&lt;="&amp;$A124, $L$14:$L$89, "&gt;="&amp;$A125)), SUM(COUNTIFS($J$14:$J$89, C$106, $I$14:$I$89, "&gt; 0", $F$14:$F$89, "&lt;&gt;C", $G$14:$G$89, {"1","5W2"}, $G$14:$G$89, {"1";"5W2"}, $K$14:$K$89, "&lt;="&amp;$A124, $L$14:$L$89, "&gt;="&amp;$A125)), SUM(COUNTIFS($J$14:$J$89, C$106, $I$14:$I$89, "&gt; 0", $F$14:$F$89, "&lt;&gt;C", $G$14:$G$89, {"1","5W3"}, $G$14:$G$89, {"1";"5W3"}, $K$14:$K$89, "&lt;="&amp;$A124, $L$14:$L$89, "&gt;="&amp;$A125)), SUM(COUNTIFS($J$14:$J$89, C$106, $I$14:$I$89, "&gt; 0", $F$14:$F$89, "&lt;&gt;C", $G$14:$G$89, {"1","8W1"}, $G$14:$G$89, {"1";"8W1"}, $K$14:$K$89, "&lt;="&amp;$A124, $L$14:$L$89, "&gt;="&amp;$A125)), SUM(COUNTIFS($J$14:$J$89, C$106, $I$14:$I$89, "&gt; 0", $F$14:$F$89, "&lt;&gt;C", $G$14:$G$89, {"1","8W2"}, $G$14:$G$89, {"1";"8W2"}, $K$14:$K$89, "&lt;="&amp;$A124, $L$14:$L$89, "&gt;="&amp;$A125)), SUM(COUNTIFS($J$14:$J$89, C$106, $I$14:$I$89, "&gt; 0", $F$14:$F$89, "&lt;&gt;C", $G$14:$G$89, {"8W1","5W1"}, $G$14:$G$89, {"8W1";"5W1"}, $K$14:$K$89, "&lt;="&amp;$A124, $L$14:$L$89, "&gt;="&amp;$A125)), SUM(COUNTIFS($J$14:$J$89, C$106, $I$14:$I$89, "&gt; 0", $F$14:$F$89, "&lt;&gt;C", $G$14:$G$89, {"8W1","5W2"}, $G$14:$G$89, {"8W1";"5W2"}, $K$14:$K$89, "&lt;="&amp;$A124, $L$14:$L$89, "&gt;="&amp;$A125)), SUM(COUNTIFS($J$14:$J$89, C$106, $I$14:$I$89, "&gt; 0", $F$14:$F$89, "&lt;&gt;C", $G$14:$G$89, {"8W2","5W2"}, $G$14:$G$89, {"8W2";"5W2"}, $K$14:$K$89, "&lt;="&amp;$A124, $L$14:$L$89, "&gt;="&amp;$A125)), SUM(COUNTIFS($J$14:$J$89, C$106, $I$14:$I$89, "&gt; 0", $F$14:$F$89, "&lt;&gt;C", $G$14:$G$89, {"8W2","5W3"}, $G$14:$G$89, {"8W2";"5W3"}, $K$14:$K$89, "&lt;="&amp;$A124, $L$14:$L$89, "&gt;="&amp;$A125))))</f>
        <v>0</v>
      </c>
      <c r="D124" s="54">
        <f xml:space="preserve"> IF(COUNTIFS($J$14:$J$89, D$106, $I$14:$I$89, "&gt; 0", $F$14:$F$89, "&lt;&gt;C", $K$14:$K$89, "&lt;="&amp;$A124, $L$14:$L$89, "&gt;="&amp;$A125) &lt; 2, COUNTIFS($J$14:$J$89, D$106, $I$14:$I$89, "&gt; 0", $F$14:$F$89, "&lt;&gt;C", $K$14:$K$89, "&lt;="&amp;$A124, $L$14:$L$89, "&gt;="&amp;$A125), MAX(SUM(COUNTIFS($J$14:$J$89, D$106, $I$14:$I$89, "&gt; 0", $F$14:$F$89, "&lt;&gt;C", $G$14:$G$89, {"1"}, $G$14:$G$89, {"1"}, $K$14:$K$89, "&lt;="&amp;$A124, $L$14:$L$89, "&gt;="&amp;$A125)), SUM(COUNTIFS($J$14:$J$89, D$106, $I$14:$I$89, "&gt; 0", $F$14:$F$89, "&lt;&gt;C", $G$14:$G$89, {"1","5W1"}, $G$14:$G$89, {"1";"5W1"}, $K$14:$K$89, "&lt;="&amp;$A124, $L$14:$L$89, "&gt;="&amp;$A125)), SUM(COUNTIFS($J$14:$J$89, D$106, $I$14:$I$89, "&gt; 0", $F$14:$F$89, "&lt;&gt;C", $G$14:$G$89, {"1","5W2"}, $G$14:$G$89, {"1";"5W2"}, $K$14:$K$89, "&lt;="&amp;$A124, $L$14:$L$89, "&gt;="&amp;$A125)), SUM(COUNTIFS($J$14:$J$89, D$106, $I$14:$I$89, "&gt; 0", $F$14:$F$89, "&lt;&gt;C", $G$14:$G$89, {"1","5W3"}, $G$14:$G$89, {"1";"5W3"}, $K$14:$K$89, "&lt;="&amp;$A124, $L$14:$L$89, "&gt;="&amp;$A125)), SUM(COUNTIFS($J$14:$J$89, D$106, $I$14:$I$89, "&gt; 0", $F$14:$F$89, "&lt;&gt;C", $G$14:$G$89, {"1","8W1"}, $G$14:$G$89, {"1";"8W1"}, $K$14:$K$89, "&lt;="&amp;$A124, $L$14:$L$89, "&gt;="&amp;$A125)), SUM(COUNTIFS($J$14:$J$89, D$106, $I$14:$I$89, "&gt; 0", $F$14:$F$89, "&lt;&gt;C", $G$14:$G$89, {"1","8W2"}, $G$14:$G$89, {"1";"8W2"}, $K$14:$K$89, "&lt;="&amp;$A124, $L$14:$L$89, "&gt;="&amp;$A125)), SUM(COUNTIFS($J$14:$J$89, D$106, $I$14:$I$89, "&gt; 0", $F$14:$F$89, "&lt;&gt;C", $G$14:$G$89, {"8W1","5W1"}, $G$14:$G$89, {"8W1";"5W1"}, $K$14:$K$89, "&lt;="&amp;$A124, $L$14:$L$89, "&gt;="&amp;$A125)), SUM(COUNTIFS($J$14:$J$89, D$106, $I$14:$I$89, "&gt; 0", $F$14:$F$89, "&lt;&gt;C", $G$14:$G$89, {"8W1","5W2"}, $G$14:$G$89, {"8W1";"5W2"}, $K$14:$K$89, "&lt;="&amp;$A124, $L$14:$L$89, "&gt;="&amp;$A125)), SUM(COUNTIFS($J$14:$J$89, D$106, $I$14:$I$89, "&gt; 0", $F$14:$F$89, "&lt;&gt;C", $G$14:$G$89, {"8W2","5W2"}, $G$14:$G$89, {"8W2";"5W2"}, $K$14:$K$89, "&lt;="&amp;$A124, $L$14:$L$89, "&gt;="&amp;$A125)), SUM(COUNTIFS($J$14:$J$89, D$106, $I$14:$I$89, "&gt; 0", $F$14:$F$89, "&lt;&gt;C", $G$14:$G$89, {"8W2","5W3"}, $G$14:$G$89, {"8W2";"5W3"}, $K$14:$K$89, "&lt;="&amp;$A124, $L$14:$L$89, "&gt;="&amp;$A125))))</f>
        <v>0</v>
      </c>
      <c r="E124" s="54">
        <f xml:space="preserve"> IF(COUNTIFS($J$14:$J$89, E$106, $I$14:$I$89, "&gt; 0", $F$14:$F$89, "&lt;&gt;C", $K$14:$K$89, "&lt;="&amp;$A124, $L$14:$L$89, "&gt;="&amp;$A125) &lt; 2, COUNTIFS($J$14:$J$89, E$106, $I$14:$I$89, "&gt; 0", $F$14:$F$89, "&lt;&gt;C", $K$14:$K$89, "&lt;="&amp;$A124, $L$14:$L$89, "&gt;="&amp;$A125), MAX(SUM(COUNTIFS($J$14:$J$89, E$106, $I$14:$I$89, "&gt; 0", $F$14:$F$89, "&lt;&gt;C", $G$14:$G$89, {"1"}, $G$14:$G$89, {"1"}, $K$14:$K$89, "&lt;="&amp;$A124, $L$14:$L$89, "&gt;="&amp;$A125)), SUM(COUNTIFS($J$14:$J$89, E$106, $I$14:$I$89, "&gt; 0", $F$14:$F$89, "&lt;&gt;C", $G$14:$G$89, {"1","5W1"}, $G$14:$G$89, {"1";"5W1"}, $K$14:$K$89, "&lt;="&amp;$A124, $L$14:$L$89, "&gt;="&amp;$A125)), SUM(COUNTIFS($J$14:$J$89, E$106, $I$14:$I$89, "&gt; 0", $F$14:$F$89, "&lt;&gt;C", $G$14:$G$89, {"1","5W2"}, $G$14:$G$89, {"1";"5W2"}, $K$14:$K$89, "&lt;="&amp;$A124, $L$14:$L$89, "&gt;="&amp;$A125)), SUM(COUNTIFS($J$14:$J$89, E$106, $I$14:$I$89, "&gt; 0", $F$14:$F$89, "&lt;&gt;C", $G$14:$G$89, {"1","5W3"}, $G$14:$G$89, {"1";"5W3"}, $K$14:$K$89, "&lt;="&amp;$A124, $L$14:$L$89, "&gt;="&amp;$A125)), SUM(COUNTIFS($J$14:$J$89, E$106, $I$14:$I$89, "&gt; 0", $F$14:$F$89, "&lt;&gt;C", $G$14:$G$89, {"1","8W1"}, $G$14:$G$89, {"1";"8W1"}, $K$14:$K$89, "&lt;="&amp;$A124, $L$14:$L$89, "&gt;="&amp;$A125)), SUM(COUNTIFS($J$14:$J$89, E$106, $I$14:$I$89, "&gt; 0", $F$14:$F$89, "&lt;&gt;C", $G$14:$G$89, {"1","8W2"}, $G$14:$G$89, {"1";"8W2"}, $K$14:$K$89, "&lt;="&amp;$A124, $L$14:$L$89, "&gt;="&amp;$A125)), SUM(COUNTIFS($J$14:$J$89, E$106, $I$14:$I$89, "&gt; 0", $F$14:$F$89, "&lt;&gt;C", $G$14:$G$89, {"8W1","5W1"}, $G$14:$G$89, {"8W1";"5W1"}, $K$14:$K$89, "&lt;="&amp;$A124, $L$14:$L$89, "&gt;="&amp;$A125)), SUM(COUNTIFS($J$14:$J$89, E$106, $I$14:$I$89, "&gt; 0", $F$14:$F$89, "&lt;&gt;C", $G$14:$G$89, {"8W1","5W2"}, $G$14:$G$89, {"8W1";"5W2"}, $K$14:$K$89, "&lt;="&amp;$A124, $L$14:$L$89, "&gt;="&amp;$A125)), SUM(COUNTIFS($J$14:$J$89, E$106, $I$14:$I$89, "&gt; 0", $F$14:$F$89, "&lt;&gt;C", $G$14:$G$89, {"8W2","5W2"}, $G$14:$G$89, {"8W2";"5W2"}, $K$14:$K$89, "&lt;="&amp;$A124, $L$14:$L$89, "&gt;="&amp;$A125)), SUM(COUNTIFS($J$14:$J$89, E$106, $I$14:$I$89, "&gt; 0", $F$14:$F$89, "&lt;&gt;C", $G$14:$G$89, {"8W2","5W3"}, $G$14:$G$89, {"8W2";"5W3"}, $K$14:$K$89, "&lt;="&amp;$A124, $L$14:$L$89, "&gt;="&amp;$A125))))</f>
        <v>0</v>
      </c>
      <c r="F124" s="54">
        <f xml:space="preserve"> IF(COUNTIFS($J$14:$J$89, F$106, $I$14:$I$89, "&gt; 0", $F$14:$F$89, "&lt;&gt;C", $K$14:$K$89, "&lt;="&amp;$A124, $L$14:$L$89, "&gt;="&amp;$A125) &lt; 2, COUNTIFS($J$14:$J$89, F$106, $I$14:$I$89, "&gt; 0", $F$14:$F$89, "&lt;&gt;C", $K$14:$K$89, "&lt;="&amp;$A124, $L$14:$L$89, "&gt;="&amp;$A125), MAX(SUM(COUNTIFS($J$14:$J$89, F$106, $I$14:$I$89, "&gt; 0", $F$14:$F$89, "&lt;&gt;C", $G$14:$G$89, {"1"}, $G$14:$G$89, {"1"}, $K$14:$K$89, "&lt;="&amp;$A124, $L$14:$L$89, "&gt;="&amp;$A125)), SUM(COUNTIFS($J$14:$J$89, F$106, $I$14:$I$89, "&gt; 0", $F$14:$F$89, "&lt;&gt;C", $G$14:$G$89, {"1","5W1"}, $G$14:$G$89, {"1";"5W1"}, $K$14:$K$89, "&lt;="&amp;$A124, $L$14:$L$89, "&gt;="&amp;$A125)), SUM(COUNTIFS($J$14:$J$89, F$106, $I$14:$I$89, "&gt; 0", $F$14:$F$89, "&lt;&gt;C", $G$14:$G$89, {"1","5W2"}, $G$14:$G$89, {"1";"5W2"}, $K$14:$K$89, "&lt;="&amp;$A124, $L$14:$L$89, "&gt;="&amp;$A125)), SUM(COUNTIFS($J$14:$J$89, F$106, $I$14:$I$89, "&gt; 0", $F$14:$F$89, "&lt;&gt;C", $G$14:$G$89, {"1","5W3"}, $G$14:$G$89, {"1";"5W3"}, $K$14:$K$89, "&lt;="&amp;$A124, $L$14:$L$89, "&gt;="&amp;$A125)), SUM(COUNTIFS($J$14:$J$89, F$106, $I$14:$I$89, "&gt; 0", $F$14:$F$89, "&lt;&gt;C", $G$14:$G$89, {"1","8W1"}, $G$14:$G$89, {"1";"8W1"}, $K$14:$K$89, "&lt;="&amp;$A124, $L$14:$L$89, "&gt;="&amp;$A125)), SUM(COUNTIFS($J$14:$J$89, F$106, $I$14:$I$89, "&gt; 0", $F$14:$F$89, "&lt;&gt;C", $G$14:$G$89, {"1","8W2"}, $G$14:$G$89, {"1";"8W2"}, $K$14:$K$89, "&lt;="&amp;$A124, $L$14:$L$89, "&gt;="&amp;$A125)), SUM(COUNTIFS($J$14:$J$89, F$106, $I$14:$I$89, "&gt; 0", $F$14:$F$89, "&lt;&gt;C", $G$14:$G$89, {"8W1","5W1"}, $G$14:$G$89, {"8W1";"5W1"}, $K$14:$K$89, "&lt;="&amp;$A124, $L$14:$L$89, "&gt;="&amp;$A125)), SUM(COUNTIFS($J$14:$J$89, F$106, $I$14:$I$89, "&gt; 0", $F$14:$F$89, "&lt;&gt;C", $G$14:$G$89, {"8W1","5W2"}, $G$14:$G$89, {"8W1";"5W2"}, $K$14:$K$89, "&lt;="&amp;$A124, $L$14:$L$89, "&gt;="&amp;$A125)), SUM(COUNTIFS($J$14:$J$89, F$106, $I$14:$I$89, "&gt; 0", $F$14:$F$89, "&lt;&gt;C", $G$14:$G$89, {"8W2","5W2"}, $G$14:$G$89, {"8W2";"5W2"}, $K$14:$K$89, "&lt;="&amp;$A124, $L$14:$L$89, "&gt;="&amp;$A125)), SUM(COUNTIFS($J$14:$J$89, F$106, $I$14:$I$89, "&gt; 0", $F$14:$F$89, "&lt;&gt;C", $G$14:$G$89, {"8W2","5W3"}, $G$14:$G$89, {"8W2";"5W3"}, $K$14:$K$89, "&lt;="&amp;$A124, $L$14:$L$89, "&gt;="&amp;$A125))))</f>
        <v>0</v>
      </c>
      <c r="G124" s="54">
        <f xml:space="preserve"> IF(COUNTIFS($J$14:$J$89, G$106, $I$14:$I$89, "&gt; 0", $F$14:$F$89, "&lt;&gt;C", $K$14:$K$89, "&lt;="&amp;$A124, $L$14:$L$89, "&gt;="&amp;$A125) &lt; 2, COUNTIFS($J$14:$J$89, G$106, $I$14:$I$89, "&gt; 0", $F$14:$F$89, "&lt;&gt;C", $K$14:$K$89, "&lt;="&amp;$A124, $L$14:$L$89, "&gt;="&amp;$A125), MAX(SUM(COUNTIFS($J$14:$J$89, G$106, $I$14:$I$89, "&gt; 0", $F$14:$F$89, "&lt;&gt;C", $G$14:$G$89, {"1"}, $G$14:$G$89, {"1"}, $K$14:$K$89, "&lt;="&amp;$A124, $L$14:$L$89, "&gt;="&amp;$A125)), SUM(COUNTIFS($J$14:$J$89, G$106, $I$14:$I$89, "&gt; 0", $F$14:$F$89, "&lt;&gt;C", $G$14:$G$89, {"1","5W1"}, $G$14:$G$89, {"1";"5W1"}, $K$14:$K$89, "&lt;="&amp;$A124, $L$14:$L$89, "&gt;="&amp;$A125)), SUM(COUNTIFS($J$14:$J$89, G$106, $I$14:$I$89, "&gt; 0", $F$14:$F$89, "&lt;&gt;C", $G$14:$G$89, {"1","5W2"}, $G$14:$G$89, {"1";"5W2"}, $K$14:$K$89, "&lt;="&amp;$A124, $L$14:$L$89, "&gt;="&amp;$A125)), SUM(COUNTIFS($J$14:$J$89, G$106, $I$14:$I$89, "&gt; 0", $F$14:$F$89, "&lt;&gt;C", $G$14:$G$89, {"1","5W3"}, $G$14:$G$89, {"1";"5W3"}, $K$14:$K$89, "&lt;="&amp;$A124, $L$14:$L$89, "&gt;="&amp;$A125)), SUM(COUNTIFS($J$14:$J$89, G$106, $I$14:$I$89, "&gt; 0", $F$14:$F$89, "&lt;&gt;C", $G$14:$G$89, {"1","8W1"}, $G$14:$G$89, {"1";"8W1"}, $K$14:$K$89, "&lt;="&amp;$A124, $L$14:$L$89, "&gt;="&amp;$A125)), SUM(COUNTIFS($J$14:$J$89, G$106, $I$14:$I$89, "&gt; 0", $F$14:$F$89, "&lt;&gt;C", $G$14:$G$89, {"1","8W2"}, $G$14:$G$89, {"1";"8W2"}, $K$14:$K$89, "&lt;="&amp;$A124, $L$14:$L$89, "&gt;="&amp;$A125)), SUM(COUNTIFS($J$14:$J$89, G$106, $I$14:$I$89, "&gt; 0", $F$14:$F$89, "&lt;&gt;C", $G$14:$G$89, {"8W1","5W1"}, $G$14:$G$89, {"8W1";"5W1"}, $K$14:$K$89, "&lt;="&amp;$A124, $L$14:$L$89, "&gt;="&amp;$A125)), SUM(COUNTIFS($J$14:$J$89, G$106, $I$14:$I$89, "&gt; 0", $F$14:$F$89, "&lt;&gt;C", $G$14:$G$89, {"8W1","5W2"}, $G$14:$G$89, {"8W1";"5W2"}, $K$14:$K$89, "&lt;="&amp;$A124, $L$14:$L$89, "&gt;="&amp;$A125)), SUM(COUNTIFS($J$14:$J$89, G$106, $I$14:$I$89, "&gt; 0", $F$14:$F$89, "&lt;&gt;C", $G$14:$G$89, {"8W2","5W2"}, $G$14:$G$89, {"8W2";"5W2"}, $K$14:$K$89, "&lt;="&amp;$A124, $L$14:$L$89, "&gt;="&amp;$A125)), SUM(COUNTIFS($J$14:$J$89, G$106, $I$14:$I$89, "&gt; 0", $F$14:$F$89, "&lt;&gt;C", $G$14:$G$89, {"8W2","5W3"}, $G$14:$G$89, {"8W2";"5W3"}, $K$14:$K$89, "&lt;="&amp;$A124, $L$14:$L$89, "&gt;="&amp;$A125))))</f>
        <v>0</v>
      </c>
      <c r="H124" s="54">
        <f xml:space="preserve"> IF(COUNTIFS($J$14:$J$89, H$106, $I$14:$I$89, "&gt; 0", $F$14:$F$89, "&lt;&gt;C", $K$14:$K$89, "&lt;="&amp;$A124, $L$14:$L$89, "&gt;="&amp;$A125) &lt; 2, COUNTIFS($J$14:$J$89, H$106, $I$14:$I$89, "&gt; 0", $F$14:$F$89, "&lt;&gt;C", $K$14:$K$89, "&lt;="&amp;$A124, $L$14:$L$89, "&gt;="&amp;$A125), MAX(SUM(COUNTIFS($J$14:$J$89, H$106, $I$14:$I$89, "&gt; 0", $F$14:$F$89, "&lt;&gt;C", $G$14:$G$89, {"1"}, $G$14:$G$89, {"1"}, $K$14:$K$89, "&lt;="&amp;$A124, $L$14:$L$89, "&gt;="&amp;$A125)), SUM(COUNTIFS($J$14:$J$89, H$106, $I$14:$I$89, "&gt; 0", $F$14:$F$89, "&lt;&gt;C", $G$14:$G$89, {"1","5W1"}, $G$14:$G$89, {"1";"5W1"}, $K$14:$K$89, "&lt;="&amp;$A124, $L$14:$L$89, "&gt;="&amp;$A125)), SUM(COUNTIFS($J$14:$J$89, H$106, $I$14:$I$89, "&gt; 0", $F$14:$F$89, "&lt;&gt;C", $G$14:$G$89, {"1","5W2"}, $G$14:$G$89, {"1";"5W2"}, $K$14:$K$89, "&lt;="&amp;$A124, $L$14:$L$89, "&gt;="&amp;$A125)), SUM(COUNTIFS($J$14:$J$89, H$106, $I$14:$I$89, "&gt; 0", $F$14:$F$89, "&lt;&gt;C", $G$14:$G$89, {"1","5W3"}, $G$14:$G$89, {"1";"5W3"}, $K$14:$K$89, "&lt;="&amp;$A124, $L$14:$L$89, "&gt;="&amp;$A125)), SUM(COUNTIFS($J$14:$J$89, H$106, $I$14:$I$89, "&gt; 0", $F$14:$F$89, "&lt;&gt;C", $G$14:$G$89, {"1","8W1"}, $G$14:$G$89, {"1";"8W1"}, $K$14:$K$89, "&lt;="&amp;$A124, $L$14:$L$89, "&gt;="&amp;$A125)), SUM(COUNTIFS($J$14:$J$89, H$106, $I$14:$I$89, "&gt; 0", $F$14:$F$89, "&lt;&gt;C", $G$14:$G$89, {"1","8W2"}, $G$14:$G$89, {"1";"8W2"}, $K$14:$K$89, "&lt;="&amp;$A124, $L$14:$L$89, "&gt;="&amp;$A125)), SUM(COUNTIFS($J$14:$J$89, H$106, $I$14:$I$89, "&gt; 0", $F$14:$F$89, "&lt;&gt;C", $G$14:$G$89, {"8W1","5W1"}, $G$14:$G$89, {"8W1";"5W1"}, $K$14:$K$89, "&lt;="&amp;$A124, $L$14:$L$89, "&gt;="&amp;$A125)), SUM(COUNTIFS($J$14:$J$89, H$106, $I$14:$I$89, "&gt; 0", $F$14:$F$89, "&lt;&gt;C", $G$14:$G$89, {"8W1","5W2"}, $G$14:$G$89, {"8W1";"5W2"}, $K$14:$K$89, "&lt;="&amp;$A124, $L$14:$L$89, "&gt;="&amp;$A125)), SUM(COUNTIFS($J$14:$J$89, H$106, $I$14:$I$89, "&gt; 0", $F$14:$F$89, "&lt;&gt;C", $G$14:$G$89, {"8W2","5W2"}, $G$14:$G$89, {"8W2";"5W2"}, $K$14:$K$89, "&lt;="&amp;$A124, $L$14:$L$89, "&gt;="&amp;$A125)), SUM(COUNTIFS($J$14:$J$89, H$106, $I$14:$I$89, "&gt; 0", $F$14:$F$89, "&lt;&gt;C", $G$14:$G$89, {"8W2","5W3"}, $G$14:$G$89, {"8W2";"5W3"}, $K$14:$K$89, "&lt;="&amp;$A124, $L$14:$L$89, "&gt;="&amp;$A125))))</f>
        <v>1</v>
      </c>
      <c r="P124"/>
    </row>
    <row r="125" spans="1:16" ht="15" x14ac:dyDescent="0.25">
      <c r="A125" s="152">
        <f t="shared" si="5"/>
        <v>0.50000000000000033</v>
      </c>
      <c r="B125" s="202" t="str">
        <f t="shared" si="4"/>
        <v>12:00 PM-12:15 PM</v>
      </c>
      <c r="C125" s="54">
        <f xml:space="preserve"> IF(COUNTIFS($J$14:$J$89, C$106, $I$14:$I$89, "&gt; 0", $F$14:$F$89, "&lt;&gt;C", $K$14:$K$89, "&lt;="&amp;$A125, $L$14:$L$89, "&gt;="&amp;$A126) &lt; 2, COUNTIFS($J$14:$J$89, C$106, $I$14:$I$89, "&gt; 0", $F$14:$F$89, "&lt;&gt;C", $K$14:$K$89, "&lt;="&amp;$A125, $L$14:$L$89, "&gt;="&amp;$A126), MAX(SUM(COUNTIFS($J$14:$J$89, C$106, $I$14:$I$89, "&gt; 0", $F$14:$F$89, "&lt;&gt;C", $G$14:$G$89, {"1"}, $G$14:$G$89, {"1"}, $K$14:$K$89, "&lt;="&amp;$A125, $L$14:$L$89, "&gt;="&amp;$A126)), SUM(COUNTIFS($J$14:$J$89, C$106, $I$14:$I$89, "&gt; 0", $F$14:$F$89, "&lt;&gt;C", $G$14:$G$89, {"1","5W1"}, $G$14:$G$89, {"1";"5W1"}, $K$14:$K$89, "&lt;="&amp;$A125, $L$14:$L$89, "&gt;="&amp;$A126)), SUM(COUNTIFS($J$14:$J$89, C$106, $I$14:$I$89, "&gt; 0", $F$14:$F$89, "&lt;&gt;C", $G$14:$G$89, {"1","5W2"}, $G$14:$G$89, {"1";"5W2"}, $K$14:$K$89, "&lt;="&amp;$A125, $L$14:$L$89, "&gt;="&amp;$A126)), SUM(COUNTIFS($J$14:$J$89, C$106, $I$14:$I$89, "&gt; 0", $F$14:$F$89, "&lt;&gt;C", $G$14:$G$89, {"1","5W3"}, $G$14:$G$89, {"1";"5W3"}, $K$14:$K$89, "&lt;="&amp;$A125, $L$14:$L$89, "&gt;="&amp;$A126)), SUM(COUNTIFS($J$14:$J$89, C$106, $I$14:$I$89, "&gt; 0", $F$14:$F$89, "&lt;&gt;C", $G$14:$G$89, {"1","8W1"}, $G$14:$G$89, {"1";"8W1"}, $K$14:$K$89, "&lt;="&amp;$A125, $L$14:$L$89, "&gt;="&amp;$A126)), SUM(COUNTIFS($J$14:$J$89, C$106, $I$14:$I$89, "&gt; 0", $F$14:$F$89, "&lt;&gt;C", $G$14:$G$89, {"1","8W2"}, $G$14:$G$89, {"1";"8W2"}, $K$14:$K$89, "&lt;="&amp;$A125, $L$14:$L$89, "&gt;="&amp;$A126)), SUM(COUNTIFS($J$14:$J$89, C$106, $I$14:$I$89, "&gt; 0", $F$14:$F$89, "&lt;&gt;C", $G$14:$G$89, {"8W1","5W1"}, $G$14:$G$89, {"8W1";"5W1"}, $K$14:$K$89, "&lt;="&amp;$A125, $L$14:$L$89, "&gt;="&amp;$A126)), SUM(COUNTIFS($J$14:$J$89, C$106, $I$14:$I$89, "&gt; 0", $F$14:$F$89, "&lt;&gt;C", $G$14:$G$89, {"8W1","5W2"}, $G$14:$G$89, {"8W1";"5W2"}, $K$14:$K$89, "&lt;="&amp;$A125, $L$14:$L$89, "&gt;="&amp;$A126)), SUM(COUNTIFS($J$14:$J$89, C$106, $I$14:$I$89, "&gt; 0", $F$14:$F$89, "&lt;&gt;C", $G$14:$G$89, {"8W2","5W2"}, $G$14:$G$89, {"8W2";"5W2"}, $K$14:$K$89, "&lt;="&amp;$A125, $L$14:$L$89, "&gt;="&amp;$A126)), SUM(COUNTIFS($J$14:$J$89, C$106, $I$14:$I$89, "&gt; 0", $F$14:$F$89, "&lt;&gt;C", $G$14:$G$89, {"8W2","5W3"}, $G$14:$G$89, {"8W2";"5W3"}, $K$14:$K$89, "&lt;="&amp;$A125, $L$14:$L$89, "&gt;="&amp;$A126))))</f>
        <v>0</v>
      </c>
      <c r="D125" s="238">
        <f xml:space="preserve"> IF(COUNTIFS($J$14:$J$89, D$106, $I$14:$I$89, "&gt; 0", $F$14:$F$89, "&lt;&gt;C", $K$14:$K$89, "&lt;="&amp;$A125, $L$14:$L$89, "&gt;="&amp;$A126) &lt; 2, COUNTIFS($J$14:$J$89, D$106, $I$14:$I$89, "&gt; 0", $F$14:$F$89, "&lt;&gt;C", $K$14:$K$89, "&lt;="&amp;$A125, $L$14:$L$89, "&gt;="&amp;$A126), MAX(SUM(COUNTIFS($J$14:$J$89, D$106, $I$14:$I$89, "&gt; 0", $F$14:$F$89, "&lt;&gt;C", $G$14:$G$89, {"1"}, $G$14:$G$89, {"1"}, $K$14:$K$89, "&lt;="&amp;$A125, $L$14:$L$89, "&gt;="&amp;$A126)), SUM(COUNTIFS($J$14:$J$89, D$106, $I$14:$I$89, "&gt; 0", $F$14:$F$89, "&lt;&gt;C", $G$14:$G$89, {"1","5W1"}, $G$14:$G$89, {"1";"5W1"}, $K$14:$K$89, "&lt;="&amp;$A125, $L$14:$L$89, "&gt;="&amp;$A126)), SUM(COUNTIFS($J$14:$J$89, D$106, $I$14:$I$89, "&gt; 0", $F$14:$F$89, "&lt;&gt;C", $G$14:$G$89, {"1","5W2"}, $G$14:$G$89, {"1";"5W2"}, $K$14:$K$89, "&lt;="&amp;$A125, $L$14:$L$89, "&gt;="&amp;$A126)), SUM(COUNTIFS($J$14:$J$89, D$106, $I$14:$I$89, "&gt; 0", $F$14:$F$89, "&lt;&gt;C", $G$14:$G$89, {"1","5W3"}, $G$14:$G$89, {"1";"5W3"}, $K$14:$K$89, "&lt;="&amp;$A125, $L$14:$L$89, "&gt;="&amp;$A126)), SUM(COUNTIFS($J$14:$J$89, D$106, $I$14:$I$89, "&gt; 0", $F$14:$F$89, "&lt;&gt;C", $G$14:$G$89, {"1","8W1"}, $G$14:$G$89, {"1";"8W1"}, $K$14:$K$89, "&lt;="&amp;$A125, $L$14:$L$89, "&gt;="&amp;$A126)), SUM(COUNTIFS($J$14:$J$89, D$106, $I$14:$I$89, "&gt; 0", $F$14:$F$89, "&lt;&gt;C", $G$14:$G$89, {"1","8W2"}, $G$14:$G$89, {"1";"8W2"}, $K$14:$K$89, "&lt;="&amp;$A125, $L$14:$L$89, "&gt;="&amp;$A126)), SUM(COUNTIFS($J$14:$J$89, D$106, $I$14:$I$89, "&gt; 0", $F$14:$F$89, "&lt;&gt;C", $G$14:$G$89, {"8W1","5W1"}, $G$14:$G$89, {"8W1";"5W1"}, $K$14:$K$89, "&lt;="&amp;$A125, $L$14:$L$89, "&gt;="&amp;$A126)), SUM(COUNTIFS($J$14:$J$89, D$106, $I$14:$I$89, "&gt; 0", $F$14:$F$89, "&lt;&gt;C", $G$14:$G$89, {"8W1","5W2"}, $G$14:$G$89, {"8W1";"5W2"}, $K$14:$K$89, "&lt;="&amp;$A125, $L$14:$L$89, "&gt;="&amp;$A126)), SUM(COUNTIFS($J$14:$J$89, D$106, $I$14:$I$89, "&gt; 0", $F$14:$F$89, "&lt;&gt;C", $G$14:$G$89, {"8W2","5W2"}, $G$14:$G$89, {"8W2";"5W2"}, $K$14:$K$89, "&lt;="&amp;$A125, $L$14:$L$89, "&gt;="&amp;$A126)), SUM(COUNTIFS($J$14:$J$89, D$106, $I$14:$I$89, "&gt; 0", $F$14:$F$89, "&lt;&gt;C", $G$14:$G$89, {"8W2","5W3"}, $G$14:$G$89, {"8W2";"5W3"}, $K$14:$K$89, "&lt;="&amp;$A125, $L$14:$L$89, "&gt;="&amp;$A126))))</f>
        <v>0</v>
      </c>
      <c r="E125" s="54">
        <f xml:space="preserve"> IF(COUNTIFS($J$14:$J$89, E$106, $I$14:$I$89, "&gt; 0", $F$14:$F$89, "&lt;&gt;C", $K$14:$K$89, "&lt;="&amp;$A125, $L$14:$L$89, "&gt;="&amp;$A126) &lt; 2, COUNTIFS($J$14:$J$89, E$106, $I$14:$I$89, "&gt; 0", $F$14:$F$89, "&lt;&gt;C", $K$14:$K$89, "&lt;="&amp;$A125, $L$14:$L$89, "&gt;="&amp;$A126), MAX(SUM(COUNTIFS($J$14:$J$89, E$106, $I$14:$I$89, "&gt; 0", $F$14:$F$89, "&lt;&gt;C", $G$14:$G$89, {"1"}, $G$14:$G$89, {"1"}, $K$14:$K$89, "&lt;="&amp;$A125, $L$14:$L$89, "&gt;="&amp;$A126)), SUM(COUNTIFS($J$14:$J$89, E$106, $I$14:$I$89, "&gt; 0", $F$14:$F$89, "&lt;&gt;C", $G$14:$G$89, {"1","5W1"}, $G$14:$G$89, {"1";"5W1"}, $K$14:$K$89, "&lt;="&amp;$A125, $L$14:$L$89, "&gt;="&amp;$A126)), SUM(COUNTIFS($J$14:$J$89, E$106, $I$14:$I$89, "&gt; 0", $F$14:$F$89, "&lt;&gt;C", $G$14:$G$89, {"1","5W2"}, $G$14:$G$89, {"1";"5W2"}, $K$14:$K$89, "&lt;="&amp;$A125, $L$14:$L$89, "&gt;="&amp;$A126)), SUM(COUNTIFS($J$14:$J$89, E$106, $I$14:$I$89, "&gt; 0", $F$14:$F$89, "&lt;&gt;C", $G$14:$G$89, {"1","5W3"}, $G$14:$G$89, {"1";"5W3"}, $K$14:$K$89, "&lt;="&amp;$A125, $L$14:$L$89, "&gt;="&amp;$A126)), SUM(COUNTIFS($J$14:$J$89, E$106, $I$14:$I$89, "&gt; 0", $F$14:$F$89, "&lt;&gt;C", $G$14:$G$89, {"1","8W1"}, $G$14:$G$89, {"1";"8W1"}, $K$14:$K$89, "&lt;="&amp;$A125, $L$14:$L$89, "&gt;="&amp;$A126)), SUM(COUNTIFS($J$14:$J$89, E$106, $I$14:$I$89, "&gt; 0", $F$14:$F$89, "&lt;&gt;C", $G$14:$G$89, {"1","8W2"}, $G$14:$G$89, {"1";"8W2"}, $K$14:$K$89, "&lt;="&amp;$A125, $L$14:$L$89, "&gt;="&amp;$A126)), SUM(COUNTIFS($J$14:$J$89, E$106, $I$14:$I$89, "&gt; 0", $F$14:$F$89, "&lt;&gt;C", $G$14:$G$89, {"8W1","5W1"}, $G$14:$G$89, {"8W1";"5W1"}, $K$14:$K$89, "&lt;="&amp;$A125, $L$14:$L$89, "&gt;="&amp;$A126)), SUM(COUNTIFS($J$14:$J$89, E$106, $I$14:$I$89, "&gt; 0", $F$14:$F$89, "&lt;&gt;C", $G$14:$G$89, {"8W1","5W2"}, $G$14:$G$89, {"8W1";"5W2"}, $K$14:$K$89, "&lt;="&amp;$A125, $L$14:$L$89, "&gt;="&amp;$A126)), SUM(COUNTIFS($J$14:$J$89, E$106, $I$14:$I$89, "&gt; 0", $F$14:$F$89, "&lt;&gt;C", $G$14:$G$89, {"8W2","5W2"}, $G$14:$G$89, {"8W2";"5W2"}, $K$14:$K$89, "&lt;="&amp;$A125, $L$14:$L$89, "&gt;="&amp;$A126)), SUM(COUNTIFS($J$14:$J$89, E$106, $I$14:$I$89, "&gt; 0", $F$14:$F$89, "&lt;&gt;C", $G$14:$G$89, {"8W2","5W3"}, $G$14:$G$89, {"8W2";"5W3"}, $K$14:$K$89, "&lt;="&amp;$A125, $L$14:$L$89, "&gt;="&amp;$A126))))</f>
        <v>0</v>
      </c>
      <c r="F125" s="238">
        <f xml:space="preserve"> IF(COUNTIFS($J$14:$J$89, F$106, $I$14:$I$89, "&gt; 0", $F$14:$F$89, "&lt;&gt;C", $K$14:$K$89, "&lt;="&amp;$A125, $L$14:$L$89, "&gt;="&amp;$A126) &lt; 2, COUNTIFS($J$14:$J$89, F$106, $I$14:$I$89, "&gt; 0", $F$14:$F$89, "&lt;&gt;C", $K$14:$K$89, "&lt;="&amp;$A125, $L$14:$L$89, "&gt;="&amp;$A126), MAX(SUM(COUNTIFS($J$14:$J$89, F$106, $I$14:$I$89, "&gt; 0", $F$14:$F$89, "&lt;&gt;C", $G$14:$G$89, {"1"}, $G$14:$G$89, {"1"}, $K$14:$K$89, "&lt;="&amp;$A125, $L$14:$L$89, "&gt;="&amp;$A126)), SUM(COUNTIFS($J$14:$J$89, F$106, $I$14:$I$89, "&gt; 0", $F$14:$F$89, "&lt;&gt;C", $G$14:$G$89, {"1","5W1"}, $G$14:$G$89, {"1";"5W1"}, $K$14:$K$89, "&lt;="&amp;$A125, $L$14:$L$89, "&gt;="&amp;$A126)), SUM(COUNTIFS($J$14:$J$89, F$106, $I$14:$I$89, "&gt; 0", $F$14:$F$89, "&lt;&gt;C", $G$14:$G$89, {"1","5W2"}, $G$14:$G$89, {"1";"5W2"}, $K$14:$K$89, "&lt;="&amp;$A125, $L$14:$L$89, "&gt;="&amp;$A126)), SUM(COUNTIFS($J$14:$J$89, F$106, $I$14:$I$89, "&gt; 0", $F$14:$F$89, "&lt;&gt;C", $G$14:$G$89, {"1","5W3"}, $G$14:$G$89, {"1";"5W3"}, $K$14:$K$89, "&lt;="&amp;$A125, $L$14:$L$89, "&gt;="&amp;$A126)), SUM(COUNTIFS($J$14:$J$89, F$106, $I$14:$I$89, "&gt; 0", $F$14:$F$89, "&lt;&gt;C", $G$14:$G$89, {"1","8W1"}, $G$14:$G$89, {"1";"8W1"}, $K$14:$K$89, "&lt;="&amp;$A125, $L$14:$L$89, "&gt;="&amp;$A126)), SUM(COUNTIFS($J$14:$J$89, F$106, $I$14:$I$89, "&gt; 0", $F$14:$F$89, "&lt;&gt;C", $G$14:$G$89, {"1","8W2"}, $G$14:$G$89, {"1";"8W2"}, $K$14:$K$89, "&lt;="&amp;$A125, $L$14:$L$89, "&gt;="&amp;$A126)), SUM(COUNTIFS($J$14:$J$89, F$106, $I$14:$I$89, "&gt; 0", $F$14:$F$89, "&lt;&gt;C", $G$14:$G$89, {"8W1","5W1"}, $G$14:$G$89, {"8W1";"5W1"}, $K$14:$K$89, "&lt;="&amp;$A125, $L$14:$L$89, "&gt;="&amp;$A126)), SUM(COUNTIFS($J$14:$J$89, F$106, $I$14:$I$89, "&gt; 0", $F$14:$F$89, "&lt;&gt;C", $G$14:$G$89, {"8W1","5W2"}, $G$14:$G$89, {"8W1";"5W2"}, $K$14:$K$89, "&lt;="&amp;$A125, $L$14:$L$89, "&gt;="&amp;$A126)), SUM(COUNTIFS($J$14:$J$89, F$106, $I$14:$I$89, "&gt; 0", $F$14:$F$89, "&lt;&gt;C", $G$14:$G$89, {"8W2","5W2"}, $G$14:$G$89, {"8W2";"5W2"}, $K$14:$K$89, "&lt;="&amp;$A125, $L$14:$L$89, "&gt;="&amp;$A126)), SUM(COUNTIFS($J$14:$J$89, F$106, $I$14:$I$89, "&gt; 0", $F$14:$F$89, "&lt;&gt;C", $G$14:$G$89, {"8W2","5W3"}, $G$14:$G$89, {"8W2";"5W3"}, $K$14:$K$89, "&lt;="&amp;$A125, $L$14:$L$89, "&gt;="&amp;$A126))))</f>
        <v>0</v>
      </c>
      <c r="G125" s="54">
        <f xml:space="preserve"> IF(COUNTIFS($J$14:$J$89, G$106, $I$14:$I$89, "&gt; 0", $F$14:$F$89, "&lt;&gt;C", $K$14:$K$89, "&lt;="&amp;$A125, $L$14:$L$89, "&gt;="&amp;$A126) &lt; 2, COUNTIFS($J$14:$J$89, G$106, $I$14:$I$89, "&gt; 0", $F$14:$F$89, "&lt;&gt;C", $K$14:$K$89, "&lt;="&amp;$A125, $L$14:$L$89, "&gt;="&amp;$A126), MAX(SUM(COUNTIFS($J$14:$J$89, G$106, $I$14:$I$89, "&gt; 0", $F$14:$F$89, "&lt;&gt;C", $G$14:$G$89, {"1"}, $G$14:$G$89, {"1"}, $K$14:$K$89, "&lt;="&amp;$A125, $L$14:$L$89, "&gt;="&amp;$A126)), SUM(COUNTIFS($J$14:$J$89, G$106, $I$14:$I$89, "&gt; 0", $F$14:$F$89, "&lt;&gt;C", $G$14:$G$89, {"1","5W1"}, $G$14:$G$89, {"1";"5W1"}, $K$14:$K$89, "&lt;="&amp;$A125, $L$14:$L$89, "&gt;="&amp;$A126)), SUM(COUNTIFS($J$14:$J$89, G$106, $I$14:$I$89, "&gt; 0", $F$14:$F$89, "&lt;&gt;C", $G$14:$G$89, {"1","5W2"}, $G$14:$G$89, {"1";"5W2"}, $K$14:$K$89, "&lt;="&amp;$A125, $L$14:$L$89, "&gt;="&amp;$A126)), SUM(COUNTIFS($J$14:$J$89, G$106, $I$14:$I$89, "&gt; 0", $F$14:$F$89, "&lt;&gt;C", $G$14:$G$89, {"1","5W3"}, $G$14:$G$89, {"1";"5W3"}, $K$14:$K$89, "&lt;="&amp;$A125, $L$14:$L$89, "&gt;="&amp;$A126)), SUM(COUNTIFS($J$14:$J$89, G$106, $I$14:$I$89, "&gt; 0", $F$14:$F$89, "&lt;&gt;C", $G$14:$G$89, {"1","8W1"}, $G$14:$G$89, {"1";"8W1"}, $K$14:$K$89, "&lt;="&amp;$A125, $L$14:$L$89, "&gt;="&amp;$A126)), SUM(COUNTIFS($J$14:$J$89, G$106, $I$14:$I$89, "&gt; 0", $F$14:$F$89, "&lt;&gt;C", $G$14:$G$89, {"1","8W2"}, $G$14:$G$89, {"1";"8W2"}, $K$14:$K$89, "&lt;="&amp;$A125, $L$14:$L$89, "&gt;="&amp;$A126)), SUM(COUNTIFS($J$14:$J$89, G$106, $I$14:$I$89, "&gt; 0", $F$14:$F$89, "&lt;&gt;C", $G$14:$G$89, {"8W1","5W1"}, $G$14:$G$89, {"8W1";"5W1"}, $K$14:$K$89, "&lt;="&amp;$A125, $L$14:$L$89, "&gt;="&amp;$A126)), SUM(COUNTIFS($J$14:$J$89, G$106, $I$14:$I$89, "&gt; 0", $F$14:$F$89, "&lt;&gt;C", $G$14:$G$89, {"8W1","5W2"}, $G$14:$G$89, {"8W1";"5W2"}, $K$14:$K$89, "&lt;="&amp;$A125, $L$14:$L$89, "&gt;="&amp;$A126)), SUM(COUNTIFS($J$14:$J$89, G$106, $I$14:$I$89, "&gt; 0", $F$14:$F$89, "&lt;&gt;C", $G$14:$G$89, {"8W2","5W2"}, $G$14:$G$89, {"8W2";"5W2"}, $K$14:$K$89, "&lt;="&amp;$A125, $L$14:$L$89, "&gt;="&amp;$A126)), SUM(COUNTIFS($J$14:$J$89, G$106, $I$14:$I$89, "&gt; 0", $F$14:$F$89, "&lt;&gt;C", $G$14:$G$89, {"8W2","5W3"}, $G$14:$G$89, {"8W2";"5W3"}, $K$14:$K$89, "&lt;="&amp;$A125, $L$14:$L$89, "&gt;="&amp;$A126))))</f>
        <v>0</v>
      </c>
      <c r="H125" s="54">
        <f xml:space="preserve"> IF(COUNTIFS($J$14:$J$89, H$106, $I$14:$I$89, "&gt; 0", $F$14:$F$89, "&lt;&gt;C", $K$14:$K$89, "&lt;="&amp;$A125, $L$14:$L$89, "&gt;="&amp;$A126) &lt; 2, COUNTIFS($J$14:$J$89, H$106, $I$14:$I$89, "&gt; 0", $F$14:$F$89, "&lt;&gt;C", $K$14:$K$89, "&lt;="&amp;$A125, $L$14:$L$89, "&gt;="&amp;$A126), MAX(SUM(COUNTIFS($J$14:$J$89, H$106, $I$14:$I$89, "&gt; 0", $F$14:$F$89, "&lt;&gt;C", $G$14:$G$89, {"1"}, $G$14:$G$89, {"1"}, $K$14:$K$89, "&lt;="&amp;$A125, $L$14:$L$89, "&gt;="&amp;$A126)), SUM(COUNTIFS($J$14:$J$89, H$106, $I$14:$I$89, "&gt; 0", $F$14:$F$89, "&lt;&gt;C", $G$14:$G$89, {"1","5W1"}, $G$14:$G$89, {"1";"5W1"}, $K$14:$K$89, "&lt;="&amp;$A125, $L$14:$L$89, "&gt;="&amp;$A126)), SUM(COUNTIFS($J$14:$J$89, H$106, $I$14:$I$89, "&gt; 0", $F$14:$F$89, "&lt;&gt;C", $G$14:$G$89, {"1","5W2"}, $G$14:$G$89, {"1";"5W2"}, $K$14:$K$89, "&lt;="&amp;$A125, $L$14:$L$89, "&gt;="&amp;$A126)), SUM(COUNTIFS($J$14:$J$89, H$106, $I$14:$I$89, "&gt; 0", $F$14:$F$89, "&lt;&gt;C", $G$14:$G$89, {"1","5W3"}, $G$14:$G$89, {"1";"5W3"}, $K$14:$K$89, "&lt;="&amp;$A125, $L$14:$L$89, "&gt;="&amp;$A126)), SUM(COUNTIFS($J$14:$J$89, H$106, $I$14:$I$89, "&gt; 0", $F$14:$F$89, "&lt;&gt;C", $G$14:$G$89, {"1","8W1"}, $G$14:$G$89, {"1";"8W1"}, $K$14:$K$89, "&lt;="&amp;$A125, $L$14:$L$89, "&gt;="&amp;$A126)), SUM(COUNTIFS($J$14:$J$89, H$106, $I$14:$I$89, "&gt; 0", $F$14:$F$89, "&lt;&gt;C", $G$14:$G$89, {"1","8W2"}, $G$14:$G$89, {"1";"8W2"}, $K$14:$K$89, "&lt;="&amp;$A125, $L$14:$L$89, "&gt;="&amp;$A126)), SUM(COUNTIFS($J$14:$J$89, H$106, $I$14:$I$89, "&gt; 0", $F$14:$F$89, "&lt;&gt;C", $G$14:$G$89, {"8W1","5W1"}, $G$14:$G$89, {"8W1";"5W1"}, $K$14:$K$89, "&lt;="&amp;$A125, $L$14:$L$89, "&gt;="&amp;$A126)), SUM(COUNTIFS($J$14:$J$89, H$106, $I$14:$I$89, "&gt; 0", $F$14:$F$89, "&lt;&gt;C", $G$14:$G$89, {"8W1","5W2"}, $G$14:$G$89, {"8W1";"5W2"}, $K$14:$K$89, "&lt;="&amp;$A125, $L$14:$L$89, "&gt;="&amp;$A126)), SUM(COUNTIFS($J$14:$J$89, H$106, $I$14:$I$89, "&gt; 0", $F$14:$F$89, "&lt;&gt;C", $G$14:$G$89, {"8W2","5W2"}, $G$14:$G$89, {"8W2";"5W2"}, $K$14:$K$89, "&lt;="&amp;$A125, $L$14:$L$89, "&gt;="&amp;$A126)), SUM(COUNTIFS($J$14:$J$89, H$106, $I$14:$I$89, "&gt; 0", $F$14:$F$89, "&lt;&gt;C", $G$14:$G$89, {"8W2","5W3"}, $G$14:$G$89, {"8W2";"5W3"}, $K$14:$K$89, "&lt;="&amp;$A125, $L$14:$L$89, "&gt;="&amp;$A126))))</f>
        <v>0</v>
      </c>
      <c r="J125" s="239">
        <v>0</v>
      </c>
      <c r="K125" s="1" t="s">
        <v>698</v>
      </c>
      <c r="P125"/>
    </row>
    <row r="126" spans="1:16" ht="15" x14ac:dyDescent="0.25">
      <c r="A126" s="152">
        <f t="shared" si="5"/>
        <v>0.51041666666666696</v>
      </c>
      <c r="B126" s="202" t="str">
        <f t="shared" si="4"/>
        <v>12:15 PM-12:30 PM</v>
      </c>
      <c r="C126" s="54">
        <f xml:space="preserve"> IF(COUNTIFS($J$14:$J$89, C$106, $I$14:$I$89, "&gt; 0", $F$14:$F$89, "&lt;&gt;C", $K$14:$K$89, "&lt;="&amp;$A126, $L$14:$L$89, "&gt;="&amp;$A127) &lt; 2, COUNTIFS($J$14:$J$89, C$106, $I$14:$I$89, "&gt; 0", $F$14:$F$89, "&lt;&gt;C", $K$14:$K$89, "&lt;="&amp;$A126, $L$14:$L$89, "&gt;="&amp;$A127), MAX(SUM(COUNTIFS($J$14:$J$89, C$106, $I$14:$I$89, "&gt; 0", $F$14:$F$89, "&lt;&gt;C", $G$14:$G$89, {"1"}, $G$14:$G$89, {"1"}, $K$14:$K$89, "&lt;="&amp;$A126, $L$14:$L$89, "&gt;="&amp;$A127)), SUM(COUNTIFS($J$14:$J$89, C$106, $I$14:$I$89, "&gt; 0", $F$14:$F$89, "&lt;&gt;C", $G$14:$G$89, {"1","5W1"}, $G$14:$G$89, {"1";"5W1"}, $K$14:$K$89, "&lt;="&amp;$A126, $L$14:$L$89, "&gt;="&amp;$A127)), SUM(COUNTIFS($J$14:$J$89, C$106, $I$14:$I$89, "&gt; 0", $F$14:$F$89, "&lt;&gt;C", $G$14:$G$89, {"1","5W2"}, $G$14:$G$89, {"1";"5W2"}, $K$14:$K$89, "&lt;="&amp;$A126, $L$14:$L$89, "&gt;="&amp;$A127)), SUM(COUNTIFS($J$14:$J$89, C$106, $I$14:$I$89, "&gt; 0", $F$14:$F$89, "&lt;&gt;C", $G$14:$G$89, {"1","5W3"}, $G$14:$G$89, {"1";"5W3"}, $K$14:$K$89, "&lt;="&amp;$A126, $L$14:$L$89, "&gt;="&amp;$A127)), SUM(COUNTIFS($J$14:$J$89, C$106, $I$14:$I$89, "&gt; 0", $F$14:$F$89, "&lt;&gt;C", $G$14:$G$89, {"1","8W1"}, $G$14:$G$89, {"1";"8W1"}, $K$14:$K$89, "&lt;="&amp;$A126, $L$14:$L$89, "&gt;="&amp;$A127)), SUM(COUNTIFS($J$14:$J$89, C$106, $I$14:$I$89, "&gt; 0", $F$14:$F$89, "&lt;&gt;C", $G$14:$G$89, {"1","8W2"}, $G$14:$G$89, {"1";"8W2"}, $K$14:$K$89, "&lt;="&amp;$A126, $L$14:$L$89, "&gt;="&amp;$A127)), SUM(COUNTIFS($J$14:$J$89, C$106, $I$14:$I$89, "&gt; 0", $F$14:$F$89, "&lt;&gt;C", $G$14:$G$89, {"8W1","5W1"}, $G$14:$G$89, {"8W1";"5W1"}, $K$14:$K$89, "&lt;="&amp;$A126, $L$14:$L$89, "&gt;="&amp;$A127)), SUM(COUNTIFS($J$14:$J$89, C$106, $I$14:$I$89, "&gt; 0", $F$14:$F$89, "&lt;&gt;C", $G$14:$G$89, {"8W1","5W2"}, $G$14:$G$89, {"8W1";"5W2"}, $K$14:$K$89, "&lt;="&amp;$A126, $L$14:$L$89, "&gt;="&amp;$A127)), SUM(COUNTIFS($J$14:$J$89, C$106, $I$14:$I$89, "&gt; 0", $F$14:$F$89, "&lt;&gt;C", $G$14:$G$89, {"8W2","5W2"}, $G$14:$G$89, {"8W2";"5W2"}, $K$14:$K$89, "&lt;="&amp;$A126, $L$14:$L$89, "&gt;="&amp;$A127)), SUM(COUNTIFS($J$14:$J$89, C$106, $I$14:$I$89, "&gt; 0", $F$14:$F$89, "&lt;&gt;C", $G$14:$G$89, {"8W2","5W3"}, $G$14:$G$89, {"8W2";"5W3"}, $K$14:$K$89, "&lt;="&amp;$A126, $L$14:$L$89, "&gt;="&amp;$A127))))</f>
        <v>0</v>
      </c>
      <c r="D126" s="238">
        <f xml:space="preserve"> IF(COUNTIFS($J$14:$J$89, D$106, $I$14:$I$89, "&gt; 0", $F$14:$F$89, "&lt;&gt;C", $K$14:$K$89, "&lt;="&amp;$A126, $L$14:$L$89, "&gt;="&amp;$A127) &lt; 2, COUNTIFS($J$14:$J$89, D$106, $I$14:$I$89, "&gt; 0", $F$14:$F$89, "&lt;&gt;C", $K$14:$K$89, "&lt;="&amp;$A126, $L$14:$L$89, "&gt;="&amp;$A127), MAX(SUM(COUNTIFS($J$14:$J$89, D$106, $I$14:$I$89, "&gt; 0", $F$14:$F$89, "&lt;&gt;C", $G$14:$G$89, {"1"}, $G$14:$G$89, {"1"}, $K$14:$K$89, "&lt;="&amp;$A126, $L$14:$L$89, "&gt;="&amp;$A127)), SUM(COUNTIFS($J$14:$J$89, D$106, $I$14:$I$89, "&gt; 0", $F$14:$F$89, "&lt;&gt;C", $G$14:$G$89, {"1","5W1"}, $G$14:$G$89, {"1";"5W1"}, $K$14:$K$89, "&lt;="&amp;$A126, $L$14:$L$89, "&gt;="&amp;$A127)), SUM(COUNTIFS($J$14:$J$89, D$106, $I$14:$I$89, "&gt; 0", $F$14:$F$89, "&lt;&gt;C", $G$14:$G$89, {"1","5W2"}, $G$14:$G$89, {"1";"5W2"}, $K$14:$K$89, "&lt;="&amp;$A126, $L$14:$L$89, "&gt;="&amp;$A127)), SUM(COUNTIFS($J$14:$J$89, D$106, $I$14:$I$89, "&gt; 0", $F$14:$F$89, "&lt;&gt;C", $G$14:$G$89, {"1","5W3"}, $G$14:$G$89, {"1";"5W3"}, $K$14:$K$89, "&lt;="&amp;$A126, $L$14:$L$89, "&gt;="&amp;$A127)), SUM(COUNTIFS($J$14:$J$89, D$106, $I$14:$I$89, "&gt; 0", $F$14:$F$89, "&lt;&gt;C", $G$14:$G$89, {"1","8W1"}, $G$14:$G$89, {"1";"8W1"}, $K$14:$K$89, "&lt;="&amp;$A126, $L$14:$L$89, "&gt;="&amp;$A127)), SUM(COUNTIFS($J$14:$J$89, D$106, $I$14:$I$89, "&gt; 0", $F$14:$F$89, "&lt;&gt;C", $G$14:$G$89, {"1","8W2"}, $G$14:$G$89, {"1";"8W2"}, $K$14:$K$89, "&lt;="&amp;$A126, $L$14:$L$89, "&gt;="&amp;$A127)), SUM(COUNTIFS($J$14:$J$89, D$106, $I$14:$I$89, "&gt; 0", $F$14:$F$89, "&lt;&gt;C", $G$14:$G$89, {"8W1","5W1"}, $G$14:$G$89, {"8W1";"5W1"}, $K$14:$K$89, "&lt;="&amp;$A126, $L$14:$L$89, "&gt;="&amp;$A127)), SUM(COUNTIFS($J$14:$J$89, D$106, $I$14:$I$89, "&gt; 0", $F$14:$F$89, "&lt;&gt;C", $G$14:$G$89, {"8W1","5W2"}, $G$14:$G$89, {"8W1";"5W2"}, $K$14:$K$89, "&lt;="&amp;$A126, $L$14:$L$89, "&gt;="&amp;$A127)), SUM(COUNTIFS($J$14:$J$89, D$106, $I$14:$I$89, "&gt; 0", $F$14:$F$89, "&lt;&gt;C", $G$14:$G$89, {"8W2","5W2"}, $G$14:$G$89, {"8W2";"5W2"}, $K$14:$K$89, "&lt;="&amp;$A126, $L$14:$L$89, "&gt;="&amp;$A127)), SUM(COUNTIFS($J$14:$J$89, D$106, $I$14:$I$89, "&gt; 0", $F$14:$F$89, "&lt;&gt;C", $G$14:$G$89, {"8W2","5W3"}, $G$14:$G$89, {"8W2";"5W3"}, $K$14:$K$89, "&lt;="&amp;$A126, $L$14:$L$89, "&gt;="&amp;$A127))))</f>
        <v>0</v>
      </c>
      <c r="E126" s="54">
        <f xml:space="preserve"> IF(COUNTIFS($J$14:$J$89, E$106, $I$14:$I$89, "&gt; 0", $F$14:$F$89, "&lt;&gt;C", $K$14:$K$89, "&lt;="&amp;$A126, $L$14:$L$89, "&gt;="&amp;$A127) &lt; 2, COUNTIFS($J$14:$J$89, E$106, $I$14:$I$89, "&gt; 0", $F$14:$F$89, "&lt;&gt;C", $K$14:$K$89, "&lt;="&amp;$A126, $L$14:$L$89, "&gt;="&amp;$A127), MAX(SUM(COUNTIFS($J$14:$J$89, E$106, $I$14:$I$89, "&gt; 0", $F$14:$F$89, "&lt;&gt;C", $G$14:$G$89, {"1"}, $G$14:$G$89, {"1"}, $K$14:$K$89, "&lt;="&amp;$A126, $L$14:$L$89, "&gt;="&amp;$A127)), SUM(COUNTIFS($J$14:$J$89, E$106, $I$14:$I$89, "&gt; 0", $F$14:$F$89, "&lt;&gt;C", $G$14:$G$89, {"1","5W1"}, $G$14:$G$89, {"1";"5W1"}, $K$14:$K$89, "&lt;="&amp;$A126, $L$14:$L$89, "&gt;="&amp;$A127)), SUM(COUNTIFS($J$14:$J$89, E$106, $I$14:$I$89, "&gt; 0", $F$14:$F$89, "&lt;&gt;C", $G$14:$G$89, {"1","5W2"}, $G$14:$G$89, {"1";"5W2"}, $K$14:$K$89, "&lt;="&amp;$A126, $L$14:$L$89, "&gt;="&amp;$A127)), SUM(COUNTIFS($J$14:$J$89, E$106, $I$14:$I$89, "&gt; 0", $F$14:$F$89, "&lt;&gt;C", $G$14:$G$89, {"1","5W3"}, $G$14:$G$89, {"1";"5W3"}, $K$14:$K$89, "&lt;="&amp;$A126, $L$14:$L$89, "&gt;="&amp;$A127)), SUM(COUNTIFS($J$14:$J$89, E$106, $I$14:$I$89, "&gt; 0", $F$14:$F$89, "&lt;&gt;C", $G$14:$G$89, {"1","8W1"}, $G$14:$G$89, {"1";"8W1"}, $K$14:$K$89, "&lt;="&amp;$A126, $L$14:$L$89, "&gt;="&amp;$A127)), SUM(COUNTIFS($J$14:$J$89, E$106, $I$14:$I$89, "&gt; 0", $F$14:$F$89, "&lt;&gt;C", $G$14:$G$89, {"1","8W2"}, $G$14:$G$89, {"1";"8W2"}, $K$14:$K$89, "&lt;="&amp;$A126, $L$14:$L$89, "&gt;="&amp;$A127)), SUM(COUNTIFS($J$14:$J$89, E$106, $I$14:$I$89, "&gt; 0", $F$14:$F$89, "&lt;&gt;C", $G$14:$G$89, {"8W1","5W1"}, $G$14:$G$89, {"8W1";"5W1"}, $K$14:$K$89, "&lt;="&amp;$A126, $L$14:$L$89, "&gt;="&amp;$A127)), SUM(COUNTIFS($J$14:$J$89, E$106, $I$14:$I$89, "&gt; 0", $F$14:$F$89, "&lt;&gt;C", $G$14:$G$89, {"8W1","5W2"}, $G$14:$G$89, {"8W1";"5W2"}, $K$14:$K$89, "&lt;="&amp;$A126, $L$14:$L$89, "&gt;="&amp;$A127)), SUM(COUNTIFS($J$14:$J$89, E$106, $I$14:$I$89, "&gt; 0", $F$14:$F$89, "&lt;&gt;C", $G$14:$G$89, {"8W2","5W2"}, $G$14:$G$89, {"8W2";"5W2"}, $K$14:$K$89, "&lt;="&amp;$A126, $L$14:$L$89, "&gt;="&amp;$A127)), SUM(COUNTIFS($J$14:$J$89, E$106, $I$14:$I$89, "&gt; 0", $F$14:$F$89, "&lt;&gt;C", $G$14:$G$89, {"8W2","5W3"}, $G$14:$G$89, {"8W2";"5W3"}, $K$14:$K$89, "&lt;="&amp;$A126, $L$14:$L$89, "&gt;="&amp;$A127))))</f>
        <v>0</v>
      </c>
      <c r="F126" s="238">
        <f xml:space="preserve"> IF(COUNTIFS($J$14:$J$89, F$106, $I$14:$I$89, "&gt; 0", $F$14:$F$89, "&lt;&gt;C", $K$14:$K$89, "&lt;="&amp;$A126, $L$14:$L$89, "&gt;="&amp;$A127) &lt; 2, COUNTIFS($J$14:$J$89, F$106, $I$14:$I$89, "&gt; 0", $F$14:$F$89, "&lt;&gt;C", $K$14:$K$89, "&lt;="&amp;$A126, $L$14:$L$89, "&gt;="&amp;$A127), MAX(SUM(COUNTIFS($J$14:$J$89, F$106, $I$14:$I$89, "&gt; 0", $F$14:$F$89, "&lt;&gt;C", $G$14:$G$89, {"1"}, $G$14:$G$89, {"1"}, $K$14:$K$89, "&lt;="&amp;$A126, $L$14:$L$89, "&gt;="&amp;$A127)), SUM(COUNTIFS($J$14:$J$89, F$106, $I$14:$I$89, "&gt; 0", $F$14:$F$89, "&lt;&gt;C", $G$14:$G$89, {"1","5W1"}, $G$14:$G$89, {"1";"5W1"}, $K$14:$K$89, "&lt;="&amp;$A126, $L$14:$L$89, "&gt;="&amp;$A127)), SUM(COUNTIFS($J$14:$J$89, F$106, $I$14:$I$89, "&gt; 0", $F$14:$F$89, "&lt;&gt;C", $G$14:$G$89, {"1","5W2"}, $G$14:$G$89, {"1";"5W2"}, $K$14:$K$89, "&lt;="&amp;$A126, $L$14:$L$89, "&gt;="&amp;$A127)), SUM(COUNTIFS($J$14:$J$89, F$106, $I$14:$I$89, "&gt; 0", $F$14:$F$89, "&lt;&gt;C", $G$14:$G$89, {"1","5W3"}, $G$14:$G$89, {"1";"5W3"}, $K$14:$K$89, "&lt;="&amp;$A126, $L$14:$L$89, "&gt;="&amp;$A127)), SUM(COUNTIFS($J$14:$J$89, F$106, $I$14:$I$89, "&gt; 0", $F$14:$F$89, "&lt;&gt;C", $G$14:$G$89, {"1","8W1"}, $G$14:$G$89, {"1";"8W1"}, $K$14:$K$89, "&lt;="&amp;$A126, $L$14:$L$89, "&gt;="&amp;$A127)), SUM(COUNTIFS($J$14:$J$89, F$106, $I$14:$I$89, "&gt; 0", $F$14:$F$89, "&lt;&gt;C", $G$14:$G$89, {"1","8W2"}, $G$14:$G$89, {"1";"8W2"}, $K$14:$K$89, "&lt;="&amp;$A126, $L$14:$L$89, "&gt;="&amp;$A127)), SUM(COUNTIFS($J$14:$J$89, F$106, $I$14:$I$89, "&gt; 0", $F$14:$F$89, "&lt;&gt;C", $G$14:$G$89, {"8W1","5W1"}, $G$14:$G$89, {"8W1";"5W1"}, $K$14:$K$89, "&lt;="&amp;$A126, $L$14:$L$89, "&gt;="&amp;$A127)), SUM(COUNTIFS($J$14:$J$89, F$106, $I$14:$I$89, "&gt; 0", $F$14:$F$89, "&lt;&gt;C", $G$14:$G$89, {"8W1","5W2"}, $G$14:$G$89, {"8W1";"5W2"}, $K$14:$K$89, "&lt;="&amp;$A126, $L$14:$L$89, "&gt;="&amp;$A127)), SUM(COUNTIFS($J$14:$J$89, F$106, $I$14:$I$89, "&gt; 0", $F$14:$F$89, "&lt;&gt;C", $G$14:$G$89, {"8W2","5W2"}, $G$14:$G$89, {"8W2";"5W2"}, $K$14:$K$89, "&lt;="&amp;$A126, $L$14:$L$89, "&gt;="&amp;$A127)), SUM(COUNTIFS($J$14:$J$89, F$106, $I$14:$I$89, "&gt; 0", $F$14:$F$89, "&lt;&gt;C", $G$14:$G$89, {"8W2","5W3"}, $G$14:$G$89, {"8W2";"5W3"}, $K$14:$K$89, "&lt;="&amp;$A126, $L$14:$L$89, "&gt;="&amp;$A127))))</f>
        <v>0</v>
      </c>
      <c r="G126" s="54">
        <f xml:space="preserve"> IF(COUNTIFS($J$14:$J$89, G$106, $I$14:$I$89, "&gt; 0", $F$14:$F$89, "&lt;&gt;C", $K$14:$K$89, "&lt;="&amp;$A126, $L$14:$L$89, "&gt;="&amp;$A127) &lt; 2, COUNTIFS($J$14:$J$89, G$106, $I$14:$I$89, "&gt; 0", $F$14:$F$89, "&lt;&gt;C", $K$14:$K$89, "&lt;="&amp;$A126, $L$14:$L$89, "&gt;="&amp;$A127), MAX(SUM(COUNTIFS($J$14:$J$89, G$106, $I$14:$I$89, "&gt; 0", $F$14:$F$89, "&lt;&gt;C", $G$14:$G$89, {"1"}, $G$14:$G$89, {"1"}, $K$14:$K$89, "&lt;="&amp;$A126, $L$14:$L$89, "&gt;="&amp;$A127)), SUM(COUNTIFS($J$14:$J$89, G$106, $I$14:$I$89, "&gt; 0", $F$14:$F$89, "&lt;&gt;C", $G$14:$G$89, {"1","5W1"}, $G$14:$G$89, {"1";"5W1"}, $K$14:$K$89, "&lt;="&amp;$A126, $L$14:$L$89, "&gt;="&amp;$A127)), SUM(COUNTIFS($J$14:$J$89, G$106, $I$14:$I$89, "&gt; 0", $F$14:$F$89, "&lt;&gt;C", $G$14:$G$89, {"1","5W2"}, $G$14:$G$89, {"1";"5W2"}, $K$14:$K$89, "&lt;="&amp;$A126, $L$14:$L$89, "&gt;="&amp;$A127)), SUM(COUNTIFS($J$14:$J$89, G$106, $I$14:$I$89, "&gt; 0", $F$14:$F$89, "&lt;&gt;C", $G$14:$G$89, {"1","5W3"}, $G$14:$G$89, {"1";"5W3"}, $K$14:$K$89, "&lt;="&amp;$A126, $L$14:$L$89, "&gt;="&amp;$A127)), SUM(COUNTIFS($J$14:$J$89, G$106, $I$14:$I$89, "&gt; 0", $F$14:$F$89, "&lt;&gt;C", $G$14:$G$89, {"1","8W1"}, $G$14:$G$89, {"1";"8W1"}, $K$14:$K$89, "&lt;="&amp;$A126, $L$14:$L$89, "&gt;="&amp;$A127)), SUM(COUNTIFS($J$14:$J$89, G$106, $I$14:$I$89, "&gt; 0", $F$14:$F$89, "&lt;&gt;C", $G$14:$G$89, {"1","8W2"}, $G$14:$G$89, {"1";"8W2"}, $K$14:$K$89, "&lt;="&amp;$A126, $L$14:$L$89, "&gt;="&amp;$A127)), SUM(COUNTIFS($J$14:$J$89, G$106, $I$14:$I$89, "&gt; 0", $F$14:$F$89, "&lt;&gt;C", $G$14:$G$89, {"8W1","5W1"}, $G$14:$G$89, {"8W1";"5W1"}, $K$14:$K$89, "&lt;="&amp;$A126, $L$14:$L$89, "&gt;="&amp;$A127)), SUM(COUNTIFS($J$14:$J$89, G$106, $I$14:$I$89, "&gt; 0", $F$14:$F$89, "&lt;&gt;C", $G$14:$G$89, {"8W1","5W2"}, $G$14:$G$89, {"8W1";"5W2"}, $K$14:$K$89, "&lt;="&amp;$A126, $L$14:$L$89, "&gt;="&amp;$A127)), SUM(COUNTIFS($J$14:$J$89, G$106, $I$14:$I$89, "&gt; 0", $F$14:$F$89, "&lt;&gt;C", $G$14:$G$89, {"8W2","5W2"}, $G$14:$G$89, {"8W2";"5W2"}, $K$14:$K$89, "&lt;="&amp;$A126, $L$14:$L$89, "&gt;="&amp;$A127)), SUM(COUNTIFS($J$14:$J$89, G$106, $I$14:$I$89, "&gt; 0", $F$14:$F$89, "&lt;&gt;C", $G$14:$G$89, {"8W2","5W3"}, $G$14:$G$89, {"8W2";"5W3"}, $K$14:$K$89, "&lt;="&amp;$A126, $L$14:$L$89, "&gt;="&amp;$A127))))</f>
        <v>0</v>
      </c>
      <c r="H126" s="54">
        <f xml:space="preserve"> IF(COUNTIFS($J$14:$J$89, H$106, $I$14:$I$89, "&gt; 0", $F$14:$F$89, "&lt;&gt;C", $K$14:$K$89, "&lt;="&amp;$A126, $L$14:$L$89, "&gt;="&amp;$A127) &lt; 2, COUNTIFS($J$14:$J$89, H$106, $I$14:$I$89, "&gt; 0", $F$14:$F$89, "&lt;&gt;C", $K$14:$K$89, "&lt;="&amp;$A126, $L$14:$L$89, "&gt;="&amp;$A127), MAX(SUM(COUNTIFS($J$14:$J$89, H$106, $I$14:$I$89, "&gt; 0", $F$14:$F$89, "&lt;&gt;C", $G$14:$G$89, {"1"}, $G$14:$G$89, {"1"}, $K$14:$K$89, "&lt;="&amp;$A126, $L$14:$L$89, "&gt;="&amp;$A127)), SUM(COUNTIFS($J$14:$J$89, H$106, $I$14:$I$89, "&gt; 0", $F$14:$F$89, "&lt;&gt;C", $G$14:$G$89, {"1","5W1"}, $G$14:$G$89, {"1";"5W1"}, $K$14:$K$89, "&lt;="&amp;$A126, $L$14:$L$89, "&gt;="&amp;$A127)), SUM(COUNTIFS($J$14:$J$89, H$106, $I$14:$I$89, "&gt; 0", $F$14:$F$89, "&lt;&gt;C", $G$14:$G$89, {"1","5W2"}, $G$14:$G$89, {"1";"5W2"}, $K$14:$K$89, "&lt;="&amp;$A126, $L$14:$L$89, "&gt;="&amp;$A127)), SUM(COUNTIFS($J$14:$J$89, H$106, $I$14:$I$89, "&gt; 0", $F$14:$F$89, "&lt;&gt;C", $G$14:$G$89, {"1","5W3"}, $G$14:$G$89, {"1";"5W3"}, $K$14:$K$89, "&lt;="&amp;$A126, $L$14:$L$89, "&gt;="&amp;$A127)), SUM(COUNTIFS($J$14:$J$89, H$106, $I$14:$I$89, "&gt; 0", $F$14:$F$89, "&lt;&gt;C", $G$14:$G$89, {"1","8W1"}, $G$14:$G$89, {"1";"8W1"}, $K$14:$K$89, "&lt;="&amp;$A126, $L$14:$L$89, "&gt;="&amp;$A127)), SUM(COUNTIFS($J$14:$J$89, H$106, $I$14:$I$89, "&gt; 0", $F$14:$F$89, "&lt;&gt;C", $G$14:$G$89, {"1","8W2"}, $G$14:$G$89, {"1";"8W2"}, $K$14:$K$89, "&lt;="&amp;$A126, $L$14:$L$89, "&gt;="&amp;$A127)), SUM(COUNTIFS($J$14:$J$89, H$106, $I$14:$I$89, "&gt; 0", $F$14:$F$89, "&lt;&gt;C", $G$14:$G$89, {"8W1","5W1"}, $G$14:$G$89, {"8W1";"5W1"}, $K$14:$K$89, "&lt;="&amp;$A126, $L$14:$L$89, "&gt;="&amp;$A127)), SUM(COUNTIFS($J$14:$J$89, H$106, $I$14:$I$89, "&gt; 0", $F$14:$F$89, "&lt;&gt;C", $G$14:$G$89, {"8W1","5W2"}, $G$14:$G$89, {"8W1";"5W2"}, $K$14:$K$89, "&lt;="&amp;$A126, $L$14:$L$89, "&gt;="&amp;$A127)), SUM(COUNTIFS($J$14:$J$89, H$106, $I$14:$I$89, "&gt; 0", $F$14:$F$89, "&lt;&gt;C", $G$14:$G$89, {"8W2","5W2"}, $G$14:$G$89, {"8W2";"5W2"}, $K$14:$K$89, "&lt;="&amp;$A126, $L$14:$L$89, "&gt;="&amp;$A127)), SUM(COUNTIFS($J$14:$J$89, H$106, $I$14:$I$89, "&gt; 0", $F$14:$F$89, "&lt;&gt;C", $G$14:$G$89, {"8W2","5W3"}, $G$14:$G$89, {"8W2";"5W3"}, $K$14:$K$89, "&lt;="&amp;$A126, $L$14:$L$89, "&gt;="&amp;$A127))))</f>
        <v>0</v>
      </c>
      <c r="P126"/>
    </row>
    <row r="127" spans="1:16" ht="15" x14ac:dyDescent="0.25">
      <c r="A127" s="152">
        <f t="shared" si="5"/>
        <v>0.52083333333333359</v>
      </c>
      <c r="B127" s="202" t="str">
        <f t="shared" si="4"/>
        <v>12:30 PM-12:45 PM</v>
      </c>
      <c r="C127" s="54">
        <f xml:space="preserve"> IF(COUNTIFS($J$14:$J$89, C$106, $I$14:$I$89, "&gt; 0", $F$14:$F$89, "&lt;&gt;C", $K$14:$K$89, "&lt;="&amp;$A127, $L$14:$L$89, "&gt;="&amp;$A128) &lt; 2, COUNTIFS($J$14:$J$89, C$106, $I$14:$I$89, "&gt; 0", $F$14:$F$89, "&lt;&gt;C", $K$14:$K$89, "&lt;="&amp;$A127, $L$14:$L$89, "&gt;="&amp;$A128), MAX(SUM(COUNTIFS($J$14:$J$89, C$106, $I$14:$I$89, "&gt; 0", $F$14:$F$89, "&lt;&gt;C", $G$14:$G$89, {"1"}, $G$14:$G$89, {"1"}, $K$14:$K$89, "&lt;="&amp;$A127, $L$14:$L$89, "&gt;="&amp;$A128)), SUM(COUNTIFS($J$14:$J$89, C$106, $I$14:$I$89, "&gt; 0", $F$14:$F$89, "&lt;&gt;C", $G$14:$G$89, {"1","5W1"}, $G$14:$G$89, {"1";"5W1"}, $K$14:$K$89, "&lt;="&amp;$A127, $L$14:$L$89, "&gt;="&amp;$A128)), SUM(COUNTIFS($J$14:$J$89, C$106, $I$14:$I$89, "&gt; 0", $F$14:$F$89, "&lt;&gt;C", $G$14:$G$89, {"1","5W2"}, $G$14:$G$89, {"1";"5W2"}, $K$14:$K$89, "&lt;="&amp;$A127, $L$14:$L$89, "&gt;="&amp;$A128)), SUM(COUNTIFS($J$14:$J$89, C$106, $I$14:$I$89, "&gt; 0", $F$14:$F$89, "&lt;&gt;C", $G$14:$G$89, {"1","5W3"}, $G$14:$G$89, {"1";"5W3"}, $K$14:$K$89, "&lt;="&amp;$A127, $L$14:$L$89, "&gt;="&amp;$A128)), SUM(COUNTIFS($J$14:$J$89, C$106, $I$14:$I$89, "&gt; 0", $F$14:$F$89, "&lt;&gt;C", $G$14:$G$89, {"1","8W1"}, $G$14:$G$89, {"1";"8W1"}, $K$14:$K$89, "&lt;="&amp;$A127, $L$14:$L$89, "&gt;="&amp;$A128)), SUM(COUNTIFS($J$14:$J$89, C$106, $I$14:$I$89, "&gt; 0", $F$14:$F$89, "&lt;&gt;C", $G$14:$G$89, {"1","8W2"}, $G$14:$G$89, {"1";"8W2"}, $K$14:$K$89, "&lt;="&amp;$A127, $L$14:$L$89, "&gt;="&amp;$A128)), SUM(COUNTIFS($J$14:$J$89, C$106, $I$14:$I$89, "&gt; 0", $F$14:$F$89, "&lt;&gt;C", $G$14:$G$89, {"8W1","5W1"}, $G$14:$G$89, {"8W1";"5W1"}, $K$14:$K$89, "&lt;="&amp;$A127, $L$14:$L$89, "&gt;="&amp;$A128)), SUM(COUNTIFS($J$14:$J$89, C$106, $I$14:$I$89, "&gt; 0", $F$14:$F$89, "&lt;&gt;C", $G$14:$G$89, {"8W1","5W2"}, $G$14:$G$89, {"8W1";"5W2"}, $K$14:$K$89, "&lt;="&amp;$A127, $L$14:$L$89, "&gt;="&amp;$A128)), SUM(COUNTIFS($J$14:$J$89, C$106, $I$14:$I$89, "&gt; 0", $F$14:$F$89, "&lt;&gt;C", $G$14:$G$89, {"8W2","5W2"}, $G$14:$G$89, {"8W2";"5W2"}, $K$14:$K$89, "&lt;="&amp;$A127, $L$14:$L$89, "&gt;="&amp;$A128)), SUM(COUNTIFS($J$14:$J$89, C$106, $I$14:$I$89, "&gt; 0", $F$14:$F$89, "&lt;&gt;C", $G$14:$G$89, {"8W2","5W3"}, $G$14:$G$89, {"8W2";"5W3"}, $K$14:$K$89, "&lt;="&amp;$A127, $L$14:$L$89, "&gt;="&amp;$A128))))</f>
        <v>0</v>
      </c>
      <c r="D127" s="238">
        <f xml:space="preserve"> IF(COUNTIFS($J$14:$J$89, D$106, $I$14:$I$89, "&gt; 0", $F$14:$F$89, "&lt;&gt;C", $K$14:$K$89, "&lt;="&amp;$A127, $L$14:$L$89, "&gt;="&amp;$A128) &lt; 2, COUNTIFS($J$14:$J$89, D$106, $I$14:$I$89, "&gt; 0", $F$14:$F$89, "&lt;&gt;C", $K$14:$K$89, "&lt;="&amp;$A127, $L$14:$L$89, "&gt;="&amp;$A128), MAX(SUM(COUNTIFS($J$14:$J$89, D$106, $I$14:$I$89, "&gt; 0", $F$14:$F$89, "&lt;&gt;C", $G$14:$G$89, {"1"}, $G$14:$G$89, {"1"}, $K$14:$K$89, "&lt;="&amp;$A127, $L$14:$L$89, "&gt;="&amp;$A128)), SUM(COUNTIFS($J$14:$J$89, D$106, $I$14:$I$89, "&gt; 0", $F$14:$F$89, "&lt;&gt;C", $G$14:$G$89, {"1","5W1"}, $G$14:$G$89, {"1";"5W1"}, $K$14:$K$89, "&lt;="&amp;$A127, $L$14:$L$89, "&gt;="&amp;$A128)), SUM(COUNTIFS($J$14:$J$89, D$106, $I$14:$I$89, "&gt; 0", $F$14:$F$89, "&lt;&gt;C", $G$14:$G$89, {"1","5W2"}, $G$14:$G$89, {"1";"5W2"}, $K$14:$K$89, "&lt;="&amp;$A127, $L$14:$L$89, "&gt;="&amp;$A128)), SUM(COUNTIFS($J$14:$J$89, D$106, $I$14:$I$89, "&gt; 0", $F$14:$F$89, "&lt;&gt;C", $G$14:$G$89, {"1","5W3"}, $G$14:$G$89, {"1";"5W3"}, $K$14:$K$89, "&lt;="&amp;$A127, $L$14:$L$89, "&gt;="&amp;$A128)), SUM(COUNTIFS($J$14:$J$89, D$106, $I$14:$I$89, "&gt; 0", $F$14:$F$89, "&lt;&gt;C", $G$14:$G$89, {"1","8W1"}, $G$14:$G$89, {"1";"8W1"}, $K$14:$K$89, "&lt;="&amp;$A127, $L$14:$L$89, "&gt;="&amp;$A128)), SUM(COUNTIFS($J$14:$J$89, D$106, $I$14:$I$89, "&gt; 0", $F$14:$F$89, "&lt;&gt;C", $G$14:$G$89, {"1","8W2"}, $G$14:$G$89, {"1";"8W2"}, $K$14:$K$89, "&lt;="&amp;$A127, $L$14:$L$89, "&gt;="&amp;$A128)), SUM(COUNTIFS($J$14:$J$89, D$106, $I$14:$I$89, "&gt; 0", $F$14:$F$89, "&lt;&gt;C", $G$14:$G$89, {"8W1","5W1"}, $G$14:$G$89, {"8W1";"5W1"}, $K$14:$K$89, "&lt;="&amp;$A127, $L$14:$L$89, "&gt;="&amp;$A128)), SUM(COUNTIFS($J$14:$J$89, D$106, $I$14:$I$89, "&gt; 0", $F$14:$F$89, "&lt;&gt;C", $G$14:$G$89, {"8W1","5W2"}, $G$14:$G$89, {"8W1";"5W2"}, $K$14:$K$89, "&lt;="&amp;$A127, $L$14:$L$89, "&gt;="&amp;$A128)), SUM(COUNTIFS($J$14:$J$89, D$106, $I$14:$I$89, "&gt; 0", $F$14:$F$89, "&lt;&gt;C", $G$14:$G$89, {"8W2","5W2"}, $G$14:$G$89, {"8W2";"5W2"}, $K$14:$K$89, "&lt;="&amp;$A127, $L$14:$L$89, "&gt;="&amp;$A128)), SUM(COUNTIFS($J$14:$J$89, D$106, $I$14:$I$89, "&gt; 0", $F$14:$F$89, "&lt;&gt;C", $G$14:$G$89, {"8W2","5W3"}, $G$14:$G$89, {"8W2";"5W3"}, $K$14:$K$89, "&lt;="&amp;$A127, $L$14:$L$89, "&gt;="&amp;$A128))))</f>
        <v>0</v>
      </c>
      <c r="E127" s="54">
        <f xml:space="preserve"> IF(COUNTIFS($J$14:$J$89, E$106, $I$14:$I$89, "&gt; 0", $F$14:$F$89, "&lt;&gt;C", $K$14:$K$89, "&lt;="&amp;$A127, $L$14:$L$89, "&gt;="&amp;$A128) &lt; 2, COUNTIFS($J$14:$J$89, E$106, $I$14:$I$89, "&gt; 0", $F$14:$F$89, "&lt;&gt;C", $K$14:$K$89, "&lt;="&amp;$A127, $L$14:$L$89, "&gt;="&amp;$A128), MAX(SUM(COUNTIFS($J$14:$J$89, E$106, $I$14:$I$89, "&gt; 0", $F$14:$F$89, "&lt;&gt;C", $G$14:$G$89, {"1"}, $G$14:$G$89, {"1"}, $K$14:$K$89, "&lt;="&amp;$A127, $L$14:$L$89, "&gt;="&amp;$A128)), SUM(COUNTIFS($J$14:$J$89, E$106, $I$14:$I$89, "&gt; 0", $F$14:$F$89, "&lt;&gt;C", $G$14:$G$89, {"1","5W1"}, $G$14:$G$89, {"1";"5W1"}, $K$14:$K$89, "&lt;="&amp;$A127, $L$14:$L$89, "&gt;="&amp;$A128)), SUM(COUNTIFS($J$14:$J$89, E$106, $I$14:$I$89, "&gt; 0", $F$14:$F$89, "&lt;&gt;C", $G$14:$G$89, {"1","5W2"}, $G$14:$G$89, {"1";"5W2"}, $K$14:$K$89, "&lt;="&amp;$A127, $L$14:$L$89, "&gt;="&amp;$A128)), SUM(COUNTIFS($J$14:$J$89, E$106, $I$14:$I$89, "&gt; 0", $F$14:$F$89, "&lt;&gt;C", $G$14:$G$89, {"1","5W3"}, $G$14:$G$89, {"1";"5W3"}, $K$14:$K$89, "&lt;="&amp;$A127, $L$14:$L$89, "&gt;="&amp;$A128)), SUM(COUNTIFS($J$14:$J$89, E$106, $I$14:$I$89, "&gt; 0", $F$14:$F$89, "&lt;&gt;C", $G$14:$G$89, {"1","8W1"}, $G$14:$G$89, {"1";"8W1"}, $K$14:$K$89, "&lt;="&amp;$A127, $L$14:$L$89, "&gt;="&amp;$A128)), SUM(COUNTIFS($J$14:$J$89, E$106, $I$14:$I$89, "&gt; 0", $F$14:$F$89, "&lt;&gt;C", $G$14:$G$89, {"1","8W2"}, $G$14:$G$89, {"1";"8W2"}, $K$14:$K$89, "&lt;="&amp;$A127, $L$14:$L$89, "&gt;="&amp;$A128)), SUM(COUNTIFS($J$14:$J$89, E$106, $I$14:$I$89, "&gt; 0", $F$14:$F$89, "&lt;&gt;C", $G$14:$G$89, {"8W1","5W1"}, $G$14:$G$89, {"8W1";"5W1"}, $K$14:$K$89, "&lt;="&amp;$A127, $L$14:$L$89, "&gt;="&amp;$A128)), SUM(COUNTIFS($J$14:$J$89, E$106, $I$14:$I$89, "&gt; 0", $F$14:$F$89, "&lt;&gt;C", $G$14:$G$89, {"8W1","5W2"}, $G$14:$G$89, {"8W1";"5W2"}, $K$14:$K$89, "&lt;="&amp;$A127, $L$14:$L$89, "&gt;="&amp;$A128)), SUM(COUNTIFS($J$14:$J$89, E$106, $I$14:$I$89, "&gt; 0", $F$14:$F$89, "&lt;&gt;C", $G$14:$G$89, {"8W2","5W2"}, $G$14:$G$89, {"8W2";"5W2"}, $K$14:$K$89, "&lt;="&amp;$A127, $L$14:$L$89, "&gt;="&amp;$A128)), SUM(COUNTIFS($J$14:$J$89, E$106, $I$14:$I$89, "&gt; 0", $F$14:$F$89, "&lt;&gt;C", $G$14:$G$89, {"8W2","5W3"}, $G$14:$G$89, {"8W2";"5W3"}, $K$14:$K$89, "&lt;="&amp;$A127, $L$14:$L$89, "&gt;="&amp;$A128))))</f>
        <v>0</v>
      </c>
      <c r="F127" s="238">
        <f xml:space="preserve"> IF(COUNTIFS($J$14:$J$89, F$106, $I$14:$I$89, "&gt; 0", $F$14:$F$89, "&lt;&gt;C", $K$14:$K$89, "&lt;="&amp;$A127, $L$14:$L$89, "&gt;="&amp;$A128) &lt; 2, COUNTIFS($J$14:$J$89, F$106, $I$14:$I$89, "&gt; 0", $F$14:$F$89, "&lt;&gt;C", $K$14:$K$89, "&lt;="&amp;$A127, $L$14:$L$89, "&gt;="&amp;$A128), MAX(SUM(COUNTIFS($J$14:$J$89, F$106, $I$14:$I$89, "&gt; 0", $F$14:$F$89, "&lt;&gt;C", $G$14:$G$89, {"1"}, $G$14:$G$89, {"1"}, $K$14:$K$89, "&lt;="&amp;$A127, $L$14:$L$89, "&gt;="&amp;$A128)), SUM(COUNTIFS($J$14:$J$89, F$106, $I$14:$I$89, "&gt; 0", $F$14:$F$89, "&lt;&gt;C", $G$14:$G$89, {"1","5W1"}, $G$14:$G$89, {"1";"5W1"}, $K$14:$K$89, "&lt;="&amp;$A127, $L$14:$L$89, "&gt;="&amp;$A128)), SUM(COUNTIFS($J$14:$J$89, F$106, $I$14:$I$89, "&gt; 0", $F$14:$F$89, "&lt;&gt;C", $G$14:$G$89, {"1","5W2"}, $G$14:$G$89, {"1";"5W2"}, $K$14:$K$89, "&lt;="&amp;$A127, $L$14:$L$89, "&gt;="&amp;$A128)), SUM(COUNTIFS($J$14:$J$89, F$106, $I$14:$I$89, "&gt; 0", $F$14:$F$89, "&lt;&gt;C", $G$14:$G$89, {"1","5W3"}, $G$14:$G$89, {"1";"5W3"}, $K$14:$K$89, "&lt;="&amp;$A127, $L$14:$L$89, "&gt;="&amp;$A128)), SUM(COUNTIFS($J$14:$J$89, F$106, $I$14:$I$89, "&gt; 0", $F$14:$F$89, "&lt;&gt;C", $G$14:$G$89, {"1","8W1"}, $G$14:$G$89, {"1";"8W1"}, $K$14:$K$89, "&lt;="&amp;$A127, $L$14:$L$89, "&gt;="&amp;$A128)), SUM(COUNTIFS($J$14:$J$89, F$106, $I$14:$I$89, "&gt; 0", $F$14:$F$89, "&lt;&gt;C", $G$14:$G$89, {"1","8W2"}, $G$14:$G$89, {"1";"8W2"}, $K$14:$K$89, "&lt;="&amp;$A127, $L$14:$L$89, "&gt;="&amp;$A128)), SUM(COUNTIFS($J$14:$J$89, F$106, $I$14:$I$89, "&gt; 0", $F$14:$F$89, "&lt;&gt;C", $G$14:$G$89, {"8W1","5W1"}, $G$14:$G$89, {"8W1";"5W1"}, $K$14:$K$89, "&lt;="&amp;$A127, $L$14:$L$89, "&gt;="&amp;$A128)), SUM(COUNTIFS($J$14:$J$89, F$106, $I$14:$I$89, "&gt; 0", $F$14:$F$89, "&lt;&gt;C", $G$14:$G$89, {"8W1","5W2"}, $G$14:$G$89, {"8W1";"5W2"}, $K$14:$K$89, "&lt;="&amp;$A127, $L$14:$L$89, "&gt;="&amp;$A128)), SUM(COUNTIFS($J$14:$J$89, F$106, $I$14:$I$89, "&gt; 0", $F$14:$F$89, "&lt;&gt;C", $G$14:$G$89, {"8W2","5W2"}, $G$14:$G$89, {"8W2";"5W2"}, $K$14:$K$89, "&lt;="&amp;$A127, $L$14:$L$89, "&gt;="&amp;$A128)), SUM(COUNTIFS($J$14:$J$89, F$106, $I$14:$I$89, "&gt; 0", $F$14:$F$89, "&lt;&gt;C", $G$14:$G$89, {"8W2","5W3"}, $G$14:$G$89, {"8W2";"5W3"}, $K$14:$K$89, "&lt;="&amp;$A127, $L$14:$L$89, "&gt;="&amp;$A128))))</f>
        <v>0</v>
      </c>
      <c r="G127" s="54">
        <f xml:space="preserve"> IF(COUNTIFS($J$14:$J$89, G$106, $I$14:$I$89, "&gt; 0", $F$14:$F$89, "&lt;&gt;C", $K$14:$K$89, "&lt;="&amp;$A127, $L$14:$L$89, "&gt;="&amp;$A128) &lt; 2, COUNTIFS($J$14:$J$89, G$106, $I$14:$I$89, "&gt; 0", $F$14:$F$89, "&lt;&gt;C", $K$14:$K$89, "&lt;="&amp;$A127, $L$14:$L$89, "&gt;="&amp;$A128), MAX(SUM(COUNTIFS($J$14:$J$89, G$106, $I$14:$I$89, "&gt; 0", $F$14:$F$89, "&lt;&gt;C", $G$14:$G$89, {"1"}, $G$14:$G$89, {"1"}, $K$14:$K$89, "&lt;="&amp;$A127, $L$14:$L$89, "&gt;="&amp;$A128)), SUM(COUNTIFS($J$14:$J$89, G$106, $I$14:$I$89, "&gt; 0", $F$14:$F$89, "&lt;&gt;C", $G$14:$G$89, {"1","5W1"}, $G$14:$G$89, {"1";"5W1"}, $K$14:$K$89, "&lt;="&amp;$A127, $L$14:$L$89, "&gt;="&amp;$A128)), SUM(COUNTIFS($J$14:$J$89, G$106, $I$14:$I$89, "&gt; 0", $F$14:$F$89, "&lt;&gt;C", $G$14:$G$89, {"1","5W2"}, $G$14:$G$89, {"1";"5W2"}, $K$14:$K$89, "&lt;="&amp;$A127, $L$14:$L$89, "&gt;="&amp;$A128)), SUM(COUNTIFS($J$14:$J$89, G$106, $I$14:$I$89, "&gt; 0", $F$14:$F$89, "&lt;&gt;C", $G$14:$G$89, {"1","5W3"}, $G$14:$G$89, {"1";"5W3"}, $K$14:$K$89, "&lt;="&amp;$A127, $L$14:$L$89, "&gt;="&amp;$A128)), SUM(COUNTIFS($J$14:$J$89, G$106, $I$14:$I$89, "&gt; 0", $F$14:$F$89, "&lt;&gt;C", $G$14:$G$89, {"1","8W1"}, $G$14:$G$89, {"1";"8W1"}, $K$14:$K$89, "&lt;="&amp;$A127, $L$14:$L$89, "&gt;="&amp;$A128)), SUM(COUNTIFS($J$14:$J$89, G$106, $I$14:$I$89, "&gt; 0", $F$14:$F$89, "&lt;&gt;C", $G$14:$G$89, {"1","8W2"}, $G$14:$G$89, {"1";"8W2"}, $K$14:$K$89, "&lt;="&amp;$A127, $L$14:$L$89, "&gt;="&amp;$A128)), SUM(COUNTIFS($J$14:$J$89, G$106, $I$14:$I$89, "&gt; 0", $F$14:$F$89, "&lt;&gt;C", $G$14:$G$89, {"8W1","5W1"}, $G$14:$G$89, {"8W1";"5W1"}, $K$14:$K$89, "&lt;="&amp;$A127, $L$14:$L$89, "&gt;="&amp;$A128)), SUM(COUNTIFS($J$14:$J$89, G$106, $I$14:$I$89, "&gt; 0", $F$14:$F$89, "&lt;&gt;C", $G$14:$G$89, {"8W1","5W2"}, $G$14:$G$89, {"8W1";"5W2"}, $K$14:$K$89, "&lt;="&amp;$A127, $L$14:$L$89, "&gt;="&amp;$A128)), SUM(COUNTIFS($J$14:$J$89, G$106, $I$14:$I$89, "&gt; 0", $F$14:$F$89, "&lt;&gt;C", $G$14:$G$89, {"8W2","5W2"}, $G$14:$G$89, {"8W2";"5W2"}, $K$14:$K$89, "&lt;="&amp;$A127, $L$14:$L$89, "&gt;="&amp;$A128)), SUM(COUNTIFS($J$14:$J$89, G$106, $I$14:$I$89, "&gt; 0", $F$14:$F$89, "&lt;&gt;C", $G$14:$G$89, {"8W2","5W3"}, $G$14:$G$89, {"8W2";"5W3"}, $K$14:$K$89, "&lt;="&amp;$A127, $L$14:$L$89, "&gt;="&amp;$A128))))</f>
        <v>0</v>
      </c>
      <c r="H127" s="54">
        <f xml:space="preserve"> IF(COUNTIFS($J$14:$J$89, H$106, $I$14:$I$89, "&gt; 0", $F$14:$F$89, "&lt;&gt;C", $K$14:$K$89, "&lt;="&amp;$A127, $L$14:$L$89, "&gt;="&amp;$A128) &lt; 2, COUNTIFS($J$14:$J$89, H$106, $I$14:$I$89, "&gt; 0", $F$14:$F$89, "&lt;&gt;C", $K$14:$K$89, "&lt;="&amp;$A127, $L$14:$L$89, "&gt;="&amp;$A128), MAX(SUM(COUNTIFS($J$14:$J$89, H$106, $I$14:$I$89, "&gt; 0", $F$14:$F$89, "&lt;&gt;C", $G$14:$G$89, {"1"}, $G$14:$G$89, {"1"}, $K$14:$K$89, "&lt;="&amp;$A127, $L$14:$L$89, "&gt;="&amp;$A128)), SUM(COUNTIFS($J$14:$J$89, H$106, $I$14:$I$89, "&gt; 0", $F$14:$F$89, "&lt;&gt;C", $G$14:$G$89, {"1","5W1"}, $G$14:$G$89, {"1";"5W1"}, $K$14:$K$89, "&lt;="&amp;$A127, $L$14:$L$89, "&gt;="&amp;$A128)), SUM(COUNTIFS($J$14:$J$89, H$106, $I$14:$I$89, "&gt; 0", $F$14:$F$89, "&lt;&gt;C", $G$14:$G$89, {"1","5W2"}, $G$14:$G$89, {"1";"5W2"}, $K$14:$K$89, "&lt;="&amp;$A127, $L$14:$L$89, "&gt;="&amp;$A128)), SUM(COUNTIFS($J$14:$J$89, H$106, $I$14:$I$89, "&gt; 0", $F$14:$F$89, "&lt;&gt;C", $G$14:$G$89, {"1","5W3"}, $G$14:$G$89, {"1";"5W3"}, $K$14:$K$89, "&lt;="&amp;$A127, $L$14:$L$89, "&gt;="&amp;$A128)), SUM(COUNTIFS($J$14:$J$89, H$106, $I$14:$I$89, "&gt; 0", $F$14:$F$89, "&lt;&gt;C", $G$14:$G$89, {"1","8W1"}, $G$14:$G$89, {"1";"8W1"}, $K$14:$K$89, "&lt;="&amp;$A127, $L$14:$L$89, "&gt;="&amp;$A128)), SUM(COUNTIFS($J$14:$J$89, H$106, $I$14:$I$89, "&gt; 0", $F$14:$F$89, "&lt;&gt;C", $G$14:$G$89, {"1","8W2"}, $G$14:$G$89, {"1";"8W2"}, $K$14:$K$89, "&lt;="&amp;$A127, $L$14:$L$89, "&gt;="&amp;$A128)), SUM(COUNTIFS($J$14:$J$89, H$106, $I$14:$I$89, "&gt; 0", $F$14:$F$89, "&lt;&gt;C", $G$14:$G$89, {"8W1","5W1"}, $G$14:$G$89, {"8W1";"5W1"}, $K$14:$K$89, "&lt;="&amp;$A127, $L$14:$L$89, "&gt;="&amp;$A128)), SUM(COUNTIFS($J$14:$J$89, H$106, $I$14:$I$89, "&gt; 0", $F$14:$F$89, "&lt;&gt;C", $G$14:$G$89, {"8W1","5W2"}, $G$14:$G$89, {"8W1";"5W2"}, $K$14:$K$89, "&lt;="&amp;$A127, $L$14:$L$89, "&gt;="&amp;$A128)), SUM(COUNTIFS($J$14:$J$89, H$106, $I$14:$I$89, "&gt; 0", $F$14:$F$89, "&lt;&gt;C", $G$14:$G$89, {"8W2","5W2"}, $G$14:$G$89, {"8W2";"5W2"}, $K$14:$K$89, "&lt;="&amp;$A127, $L$14:$L$89, "&gt;="&amp;$A128)), SUM(COUNTIFS($J$14:$J$89, H$106, $I$14:$I$89, "&gt; 0", $F$14:$F$89, "&lt;&gt;C", $G$14:$G$89, {"8W2","5W3"}, $G$14:$G$89, {"8W2";"5W3"}, $K$14:$K$89, "&lt;="&amp;$A127, $L$14:$L$89, "&gt;="&amp;$A128))))</f>
        <v>1</v>
      </c>
      <c r="P127"/>
    </row>
    <row r="128" spans="1:16" ht="15" x14ac:dyDescent="0.25">
      <c r="A128" s="152">
        <f t="shared" si="5"/>
        <v>0.53125000000000022</v>
      </c>
      <c r="B128" s="202" t="str">
        <f t="shared" si="4"/>
        <v>12:45 PM-1:00 PM</v>
      </c>
      <c r="C128" s="54">
        <f xml:space="preserve"> IF(COUNTIFS($J$14:$J$89, C$106, $I$14:$I$89, "&gt; 0", $F$14:$F$89, "&lt;&gt;C", $K$14:$K$89, "&lt;="&amp;$A128, $L$14:$L$89, "&gt;="&amp;$A129) &lt; 2, COUNTIFS($J$14:$J$89, C$106, $I$14:$I$89, "&gt; 0", $F$14:$F$89, "&lt;&gt;C", $K$14:$K$89, "&lt;="&amp;$A128, $L$14:$L$89, "&gt;="&amp;$A129), MAX(SUM(COUNTIFS($J$14:$J$89, C$106, $I$14:$I$89, "&gt; 0", $F$14:$F$89, "&lt;&gt;C", $G$14:$G$89, {"1"}, $G$14:$G$89, {"1"}, $K$14:$K$89, "&lt;="&amp;$A128, $L$14:$L$89, "&gt;="&amp;$A129)), SUM(COUNTIFS($J$14:$J$89, C$106, $I$14:$I$89, "&gt; 0", $F$14:$F$89, "&lt;&gt;C", $G$14:$G$89, {"1","5W1"}, $G$14:$G$89, {"1";"5W1"}, $K$14:$K$89, "&lt;="&amp;$A128, $L$14:$L$89, "&gt;="&amp;$A129)), SUM(COUNTIFS($J$14:$J$89, C$106, $I$14:$I$89, "&gt; 0", $F$14:$F$89, "&lt;&gt;C", $G$14:$G$89, {"1","5W2"}, $G$14:$G$89, {"1";"5W2"}, $K$14:$K$89, "&lt;="&amp;$A128, $L$14:$L$89, "&gt;="&amp;$A129)), SUM(COUNTIFS($J$14:$J$89, C$106, $I$14:$I$89, "&gt; 0", $F$14:$F$89, "&lt;&gt;C", $G$14:$G$89, {"1","5W3"}, $G$14:$G$89, {"1";"5W3"}, $K$14:$K$89, "&lt;="&amp;$A128, $L$14:$L$89, "&gt;="&amp;$A129)), SUM(COUNTIFS($J$14:$J$89, C$106, $I$14:$I$89, "&gt; 0", $F$14:$F$89, "&lt;&gt;C", $G$14:$G$89, {"1","8W1"}, $G$14:$G$89, {"1";"8W1"}, $K$14:$K$89, "&lt;="&amp;$A128, $L$14:$L$89, "&gt;="&amp;$A129)), SUM(COUNTIFS($J$14:$J$89, C$106, $I$14:$I$89, "&gt; 0", $F$14:$F$89, "&lt;&gt;C", $G$14:$G$89, {"1","8W2"}, $G$14:$G$89, {"1";"8W2"}, $K$14:$K$89, "&lt;="&amp;$A128, $L$14:$L$89, "&gt;="&amp;$A129)), SUM(COUNTIFS($J$14:$J$89, C$106, $I$14:$I$89, "&gt; 0", $F$14:$F$89, "&lt;&gt;C", $G$14:$G$89, {"8W1","5W1"}, $G$14:$G$89, {"8W1";"5W1"}, $K$14:$K$89, "&lt;="&amp;$A128, $L$14:$L$89, "&gt;="&amp;$A129)), SUM(COUNTIFS($J$14:$J$89, C$106, $I$14:$I$89, "&gt; 0", $F$14:$F$89, "&lt;&gt;C", $G$14:$G$89, {"8W1","5W2"}, $G$14:$G$89, {"8W1";"5W2"}, $K$14:$K$89, "&lt;="&amp;$A128, $L$14:$L$89, "&gt;="&amp;$A129)), SUM(COUNTIFS($J$14:$J$89, C$106, $I$14:$I$89, "&gt; 0", $F$14:$F$89, "&lt;&gt;C", $G$14:$G$89, {"8W2","5W2"}, $G$14:$G$89, {"8W2";"5W2"}, $K$14:$K$89, "&lt;="&amp;$A128, $L$14:$L$89, "&gt;="&amp;$A129)), SUM(COUNTIFS($J$14:$J$89, C$106, $I$14:$I$89, "&gt; 0", $F$14:$F$89, "&lt;&gt;C", $G$14:$G$89, {"8W2","5W3"}, $G$14:$G$89, {"8W2";"5W3"}, $K$14:$K$89, "&lt;="&amp;$A128, $L$14:$L$89, "&gt;="&amp;$A129))))</f>
        <v>0</v>
      </c>
      <c r="D128" s="238">
        <f xml:space="preserve"> IF(COUNTIFS($J$14:$J$89, D$106, $I$14:$I$89, "&gt; 0", $F$14:$F$89, "&lt;&gt;C", $K$14:$K$89, "&lt;="&amp;$A128, $L$14:$L$89, "&gt;="&amp;$A129) &lt; 2, COUNTIFS($J$14:$J$89, D$106, $I$14:$I$89, "&gt; 0", $F$14:$F$89, "&lt;&gt;C", $K$14:$K$89, "&lt;="&amp;$A128, $L$14:$L$89, "&gt;="&amp;$A129), MAX(SUM(COUNTIFS($J$14:$J$89, D$106, $I$14:$I$89, "&gt; 0", $F$14:$F$89, "&lt;&gt;C", $G$14:$G$89, {"1"}, $G$14:$G$89, {"1"}, $K$14:$K$89, "&lt;="&amp;$A128, $L$14:$L$89, "&gt;="&amp;$A129)), SUM(COUNTIFS($J$14:$J$89, D$106, $I$14:$I$89, "&gt; 0", $F$14:$F$89, "&lt;&gt;C", $G$14:$G$89, {"1","5W1"}, $G$14:$G$89, {"1";"5W1"}, $K$14:$K$89, "&lt;="&amp;$A128, $L$14:$L$89, "&gt;="&amp;$A129)), SUM(COUNTIFS($J$14:$J$89, D$106, $I$14:$I$89, "&gt; 0", $F$14:$F$89, "&lt;&gt;C", $G$14:$G$89, {"1","5W2"}, $G$14:$G$89, {"1";"5W2"}, $K$14:$K$89, "&lt;="&amp;$A128, $L$14:$L$89, "&gt;="&amp;$A129)), SUM(COUNTIFS($J$14:$J$89, D$106, $I$14:$I$89, "&gt; 0", $F$14:$F$89, "&lt;&gt;C", $G$14:$G$89, {"1","5W3"}, $G$14:$G$89, {"1";"5W3"}, $K$14:$K$89, "&lt;="&amp;$A128, $L$14:$L$89, "&gt;="&amp;$A129)), SUM(COUNTIFS($J$14:$J$89, D$106, $I$14:$I$89, "&gt; 0", $F$14:$F$89, "&lt;&gt;C", $G$14:$G$89, {"1","8W1"}, $G$14:$G$89, {"1";"8W1"}, $K$14:$K$89, "&lt;="&amp;$A128, $L$14:$L$89, "&gt;="&amp;$A129)), SUM(COUNTIFS($J$14:$J$89, D$106, $I$14:$I$89, "&gt; 0", $F$14:$F$89, "&lt;&gt;C", $G$14:$G$89, {"1","8W2"}, $G$14:$G$89, {"1";"8W2"}, $K$14:$K$89, "&lt;="&amp;$A128, $L$14:$L$89, "&gt;="&amp;$A129)), SUM(COUNTIFS($J$14:$J$89, D$106, $I$14:$I$89, "&gt; 0", $F$14:$F$89, "&lt;&gt;C", $G$14:$G$89, {"8W1","5W1"}, $G$14:$G$89, {"8W1";"5W1"}, $K$14:$K$89, "&lt;="&amp;$A128, $L$14:$L$89, "&gt;="&amp;$A129)), SUM(COUNTIFS($J$14:$J$89, D$106, $I$14:$I$89, "&gt; 0", $F$14:$F$89, "&lt;&gt;C", $G$14:$G$89, {"8W1","5W2"}, $G$14:$G$89, {"8W1";"5W2"}, $K$14:$K$89, "&lt;="&amp;$A128, $L$14:$L$89, "&gt;="&amp;$A129)), SUM(COUNTIFS($J$14:$J$89, D$106, $I$14:$I$89, "&gt; 0", $F$14:$F$89, "&lt;&gt;C", $G$14:$G$89, {"8W2","5W2"}, $G$14:$G$89, {"8W2";"5W2"}, $K$14:$K$89, "&lt;="&amp;$A128, $L$14:$L$89, "&gt;="&amp;$A129)), SUM(COUNTIFS($J$14:$J$89, D$106, $I$14:$I$89, "&gt; 0", $F$14:$F$89, "&lt;&gt;C", $G$14:$G$89, {"8W2","5W3"}, $G$14:$G$89, {"8W2";"5W3"}, $K$14:$K$89, "&lt;="&amp;$A128, $L$14:$L$89, "&gt;="&amp;$A129))))</f>
        <v>0</v>
      </c>
      <c r="E128" s="54">
        <f xml:space="preserve"> IF(COUNTIFS($J$14:$J$89, E$106, $I$14:$I$89, "&gt; 0", $F$14:$F$89, "&lt;&gt;C", $K$14:$K$89, "&lt;="&amp;$A128, $L$14:$L$89, "&gt;="&amp;$A129) &lt; 2, COUNTIFS($J$14:$J$89, E$106, $I$14:$I$89, "&gt; 0", $F$14:$F$89, "&lt;&gt;C", $K$14:$K$89, "&lt;="&amp;$A128, $L$14:$L$89, "&gt;="&amp;$A129), MAX(SUM(COUNTIFS($J$14:$J$89, E$106, $I$14:$I$89, "&gt; 0", $F$14:$F$89, "&lt;&gt;C", $G$14:$G$89, {"1"}, $G$14:$G$89, {"1"}, $K$14:$K$89, "&lt;="&amp;$A128, $L$14:$L$89, "&gt;="&amp;$A129)), SUM(COUNTIFS($J$14:$J$89, E$106, $I$14:$I$89, "&gt; 0", $F$14:$F$89, "&lt;&gt;C", $G$14:$G$89, {"1","5W1"}, $G$14:$G$89, {"1";"5W1"}, $K$14:$K$89, "&lt;="&amp;$A128, $L$14:$L$89, "&gt;="&amp;$A129)), SUM(COUNTIFS($J$14:$J$89, E$106, $I$14:$I$89, "&gt; 0", $F$14:$F$89, "&lt;&gt;C", $G$14:$G$89, {"1","5W2"}, $G$14:$G$89, {"1";"5W2"}, $K$14:$K$89, "&lt;="&amp;$A128, $L$14:$L$89, "&gt;="&amp;$A129)), SUM(COUNTIFS($J$14:$J$89, E$106, $I$14:$I$89, "&gt; 0", $F$14:$F$89, "&lt;&gt;C", $G$14:$G$89, {"1","5W3"}, $G$14:$G$89, {"1";"5W3"}, $K$14:$K$89, "&lt;="&amp;$A128, $L$14:$L$89, "&gt;="&amp;$A129)), SUM(COUNTIFS($J$14:$J$89, E$106, $I$14:$I$89, "&gt; 0", $F$14:$F$89, "&lt;&gt;C", $G$14:$G$89, {"1","8W1"}, $G$14:$G$89, {"1";"8W1"}, $K$14:$K$89, "&lt;="&amp;$A128, $L$14:$L$89, "&gt;="&amp;$A129)), SUM(COUNTIFS($J$14:$J$89, E$106, $I$14:$I$89, "&gt; 0", $F$14:$F$89, "&lt;&gt;C", $G$14:$G$89, {"1","8W2"}, $G$14:$G$89, {"1";"8W2"}, $K$14:$K$89, "&lt;="&amp;$A128, $L$14:$L$89, "&gt;="&amp;$A129)), SUM(COUNTIFS($J$14:$J$89, E$106, $I$14:$I$89, "&gt; 0", $F$14:$F$89, "&lt;&gt;C", $G$14:$G$89, {"8W1","5W1"}, $G$14:$G$89, {"8W1";"5W1"}, $K$14:$K$89, "&lt;="&amp;$A128, $L$14:$L$89, "&gt;="&amp;$A129)), SUM(COUNTIFS($J$14:$J$89, E$106, $I$14:$I$89, "&gt; 0", $F$14:$F$89, "&lt;&gt;C", $G$14:$G$89, {"8W1","5W2"}, $G$14:$G$89, {"8W1";"5W2"}, $K$14:$K$89, "&lt;="&amp;$A128, $L$14:$L$89, "&gt;="&amp;$A129)), SUM(COUNTIFS($J$14:$J$89, E$106, $I$14:$I$89, "&gt; 0", $F$14:$F$89, "&lt;&gt;C", $G$14:$G$89, {"8W2","5W2"}, $G$14:$G$89, {"8W2";"5W2"}, $K$14:$K$89, "&lt;="&amp;$A128, $L$14:$L$89, "&gt;="&amp;$A129)), SUM(COUNTIFS($J$14:$J$89, E$106, $I$14:$I$89, "&gt; 0", $F$14:$F$89, "&lt;&gt;C", $G$14:$G$89, {"8W2","5W3"}, $G$14:$G$89, {"8W2";"5W3"}, $K$14:$K$89, "&lt;="&amp;$A128, $L$14:$L$89, "&gt;="&amp;$A129))))</f>
        <v>0</v>
      </c>
      <c r="F128" s="238">
        <f xml:space="preserve"> IF(COUNTIFS($J$14:$J$89, F$106, $I$14:$I$89, "&gt; 0", $F$14:$F$89, "&lt;&gt;C", $K$14:$K$89, "&lt;="&amp;$A128, $L$14:$L$89, "&gt;="&amp;$A129) &lt; 2, COUNTIFS($J$14:$J$89, F$106, $I$14:$I$89, "&gt; 0", $F$14:$F$89, "&lt;&gt;C", $K$14:$K$89, "&lt;="&amp;$A128, $L$14:$L$89, "&gt;="&amp;$A129), MAX(SUM(COUNTIFS($J$14:$J$89, F$106, $I$14:$I$89, "&gt; 0", $F$14:$F$89, "&lt;&gt;C", $G$14:$G$89, {"1"}, $G$14:$G$89, {"1"}, $K$14:$K$89, "&lt;="&amp;$A128, $L$14:$L$89, "&gt;="&amp;$A129)), SUM(COUNTIFS($J$14:$J$89, F$106, $I$14:$I$89, "&gt; 0", $F$14:$F$89, "&lt;&gt;C", $G$14:$G$89, {"1","5W1"}, $G$14:$G$89, {"1";"5W1"}, $K$14:$K$89, "&lt;="&amp;$A128, $L$14:$L$89, "&gt;="&amp;$A129)), SUM(COUNTIFS($J$14:$J$89, F$106, $I$14:$I$89, "&gt; 0", $F$14:$F$89, "&lt;&gt;C", $G$14:$G$89, {"1","5W2"}, $G$14:$G$89, {"1";"5W2"}, $K$14:$K$89, "&lt;="&amp;$A128, $L$14:$L$89, "&gt;="&amp;$A129)), SUM(COUNTIFS($J$14:$J$89, F$106, $I$14:$I$89, "&gt; 0", $F$14:$F$89, "&lt;&gt;C", $G$14:$G$89, {"1","5W3"}, $G$14:$G$89, {"1";"5W3"}, $K$14:$K$89, "&lt;="&amp;$A128, $L$14:$L$89, "&gt;="&amp;$A129)), SUM(COUNTIFS($J$14:$J$89, F$106, $I$14:$I$89, "&gt; 0", $F$14:$F$89, "&lt;&gt;C", $G$14:$G$89, {"1","8W1"}, $G$14:$G$89, {"1";"8W1"}, $K$14:$K$89, "&lt;="&amp;$A128, $L$14:$L$89, "&gt;="&amp;$A129)), SUM(COUNTIFS($J$14:$J$89, F$106, $I$14:$I$89, "&gt; 0", $F$14:$F$89, "&lt;&gt;C", $G$14:$G$89, {"1","8W2"}, $G$14:$G$89, {"1";"8W2"}, $K$14:$K$89, "&lt;="&amp;$A128, $L$14:$L$89, "&gt;="&amp;$A129)), SUM(COUNTIFS($J$14:$J$89, F$106, $I$14:$I$89, "&gt; 0", $F$14:$F$89, "&lt;&gt;C", $G$14:$G$89, {"8W1","5W1"}, $G$14:$G$89, {"8W1";"5W1"}, $K$14:$K$89, "&lt;="&amp;$A128, $L$14:$L$89, "&gt;="&amp;$A129)), SUM(COUNTIFS($J$14:$J$89, F$106, $I$14:$I$89, "&gt; 0", $F$14:$F$89, "&lt;&gt;C", $G$14:$G$89, {"8W1","5W2"}, $G$14:$G$89, {"8W1";"5W2"}, $K$14:$K$89, "&lt;="&amp;$A128, $L$14:$L$89, "&gt;="&amp;$A129)), SUM(COUNTIFS($J$14:$J$89, F$106, $I$14:$I$89, "&gt; 0", $F$14:$F$89, "&lt;&gt;C", $G$14:$G$89, {"8W2","5W2"}, $G$14:$G$89, {"8W2";"5W2"}, $K$14:$K$89, "&lt;="&amp;$A128, $L$14:$L$89, "&gt;="&amp;$A129)), SUM(COUNTIFS($J$14:$J$89, F$106, $I$14:$I$89, "&gt; 0", $F$14:$F$89, "&lt;&gt;C", $G$14:$G$89, {"8W2","5W3"}, $G$14:$G$89, {"8W2";"5W3"}, $K$14:$K$89, "&lt;="&amp;$A128, $L$14:$L$89, "&gt;="&amp;$A129))))</f>
        <v>0</v>
      </c>
      <c r="G128" s="54">
        <f xml:space="preserve"> IF(COUNTIFS($J$14:$J$89, G$106, $I$14:$I$89, "&gt; 0", $F$14:$F$89, "&lt;&gt;C", $K$14:$K$89, "&lt;="&amp;$A128, $L$14:$L$89, "&gt;="&amp;$A129) &lt; 2, COUNTIFS($J$14:$J$89, G$106, $I$14:$I$89, "&gt; 0", $F$14:$F$89, "&lt;&gt;C", $K$14:$K$89, "&lt;="&amp;$A128, $L$14:$L$89, "&gt;="&amp;$A129), MAX(SUM(COUNTIFS($J$14:$J$89, G$106, $I$14:$I$89, "&gt; 0", $F$14:$F$89, "&lt;&gt;C", $G$14:$G$89, {"1"}, $G$14:$G$89, {"1"}, $K$14:$K$89, "&lt;="&amp;$A128, $L$14:$L$89, "&gt;="&amp;$A129)), SUM(COUNTIFS($J$14:$J$89, G$106, $I$14:$I$89, "&gt; 0", $F$14:$F$89, "&lt;&gt;C", $G$14:$G$89, {"1","5W1"}, $G$14:$G$89, {"1";"5W1"}, $K$14:$K$89, "&lt;="&amp;$A128, $L$14:$L$89, "&gt;="&amp;$A129)), SUM(COUNTIFS($J$14:$J$89, G$106, $I$14:$I$89, "&gt; 0", $F$14:$F$89, "&lt;&gt;C", $G$14:$G$89, {"1","5W2"}, $G$14:$G$89, {"1";"5W2"}, $K$14:$K$89, "&lt;="&amp;$A128, $L$14:$L$89, "&gt;="&amp;$A129)), SUM(COUNTIFS($J$14:$J$89, G$106, $I$14:$I$89, "&gt; 0", $F$14:$F$89, "&lt;&gt;C", $G$14:$G$89, {"1","5W3"}, $G$14:$G$89, {"1";"5W3"}, $K$14:$K$89, "&lt;="&amp;$A128, $L$14:$L$89, "&gt;="&amp;$A129)), SUM(COUNTIFS($J$14:$J$89, G$106, $I$14:$I$89, "&gt; 0", $F$14:$F$89, "&lt;&gt;C", $G$14:$G$89, {"1","8W1"}, $G$14:$G$89, {"1";"8W1"}, $K$14:$K$89, "&lt;="&amp;$A128, $L$14:$L$89, "&gt;="&amp;$A129)), SUM(COUNTIFS($J$14:$J$89, G$106, $I$14:$I$89, "&gt; 0", $F$14:$F$89, "&lt;&gt;C", $G$14:$G$89, {"1","8W2"}, $G$14:$G$89, {"1";"8W2"}, $K$14:$K$89, "&lt;="&amp;$A128, $L$14:$L$89, "&gt;="&amp;$A129)), SUM(COUNTIFS($J$14:$J$89, G$106, $I$14:$I$89, "&gt; 0", $F$14:$F$89, "&lt;&gt;C", $G$14:$G$89, {"8W1","5W1"}, $G$14:$G$89, {"8W1";"5W1"}, $K$14:$K$89, "&lt;="&amp;$A128, $L$14:$L$89, "&gt;="&amp;$A129)), SUM(COUNTIFS($J$14:$J$89, G$106, $I$14:$I$89, "&gt; 0", $F$14:$F$89, "&lt;&gt;C", $G$14:$G$89, {"8W1","5W2"}, $G$14:$G$89, {"8W1";"5W2"}, $K$14:$K$89, "&lt;="&amp;$A128, $L$14:$L$89, "&gt;="&amp;$A129)), SUM(COUNTIFS($J$14:$J$89, G$106, $I$14:$I$89, "&gt; 0", $F$14:$F$89, "&lt;&gt;C", $G$14:$G$89, {"8W2","5W2"}, $G$14:$G$89, {"8W2";"5W2"}, $K$14:$K$89, "&lt;="&amp;$A128, $L$14:$L$89, "&gt;="&amp;$A129)), SUM(COUNTIFS($J$14:$J$89, G$106, $I$14:$I$89, "&gt; 0", $F$14:$F$89, "&lt;&gt;C", $G$14:$G$89, {"8W2","5W3"}, $G$14:$G$89, {"8W2";"5W3"}, $K$14:$K$89, "&lt;="&amp;$A128, $L$14:$L$89, "&gt;="&amp;$A129))))</f>
        <v>0</v>
      </c>
      <c r="H128" s="54">
        <f xml:space="preserve"> IF(COUNTIFS($J$14:$J$89, H$106, $I$14:$I$89, "&gt; 0", $F$14:$F$89, "&lt;&gt;C", $K$14:$K$89, "&lt;="&amp;$A128, $L$14:$L$89, "&gt;="&amp;$A129) &lt; 2, COUNTIFS($J$14:$J$89, H$106, $I$14:$I$89, "&gt; 0", $F$14:$F$89, "&lt;&gt;C", $K$14:$K$89, "&lt;="&amp;$A128, $L$14:$L$89, "&gt;="&amp;$A129), MAX(SUM(COUNTIFS($J$14:$J$89, H$106, $I$14:$I$89, "&gt; 0", $F$14:$F$89, "&lt;&gt;C", $G$14:$G$89, {"1"}, $G$14:$G$89, {"1"}, $K$14:$K$89, "&lt;="&amp;$A128, $L$14:$L$89, "&gt;="&amp;$A129)), SUM(COUNTIFS($J$14:$J$89, H$106, $I$14:$I$89, "&gt; 0", $F$14:$F$89, "&lt;&gt;C", $G$14:$G$89, {"1","5W1"}, $G$14:$G$89, {"1";"5W1"}, $K$14:$K$89, "&lt;="&amp;$A128, $L$14:$L$89, "&gt;="&amp;$A129)), SUM(COUNTIFS($J$14:$J$89, H$106, $I$14:$I$89, "&gt; 0", $F$14:$F$89, "&lt;&gt;C", $G$14:$G$89, {"1","5W2"}, $G$14:$G$89, {"1";"5W2"}, $K$14:$K$89, "&lt;="&amp;$A128, $L$14:$L$89, "&gt;="&amp;$A129)), SUM(COUNTIFS($J$14:$J$89, H$106, $I$14:$I$89, "&gt; 0", $F$14:$F$89, "&lt;&gt;C", $G$14:$G$89, {"1","5W3"}, $G$14:$G$89, {"1";"5W3"}, $K$14:$K$89, "&lt;="&amp;$A128, $L$14:$L$89, "&gt;="&amp;$A129)), SUM(COUNTIFS($J$14:$J$89, H$106, $I$14:$I$89, "&gt; 0", $F$14:$F$89, "&lt;&gt;C", $G$14:$G$89, {"1","8W1"}, $G$14:$G$89, {"1";"8W1"}, $K$14:$K$89, "&lt;="&amp;$A128, $L$14:$L$89, "&gt;="&amp;$A129)), SUM(COUNTIFS($J$14:$J$89, H$106, $I$14:$I$89, "&gt; 0", $F$14:$F$89, "&lt;&gt;C", $G$14:$G$89, {"1","8W2"}, $G$14:$G$89, {"1";"8W2"}, $K$14:$K$89, "&lt;="&amp;$A128, $L$14:$L$89, "&gt;="&amp;$A129)), SUM(COUNTIFS($J$14:$J$89, H$106, $I$14:$I$89, "&gt; 0", $F$14:$F$89, "&lt;&gt;C", $G$14:$G$89, {"8W1","5W1"}, $G$14:$G$89, {"8W1";"5W1"}, $K$14:$K$89, "&lt;="&amp;$A128, $L$14:$L$89, "&gt;="&amp;$A129)), SUM(COUNTIFS($J$14:$J$89, H$106, $I$14:$I$89, "&gt; 0", $F$14:$F$89, "&lt;&gt;C", $G$14:$G$89, {"8W1","5W2"}, $G$14:$G$89, {"8W1";"5W2"}, $K$14:$K$89, "&lt;="&amp;$A128, $L$14:$L$89, "&gt;="&amp;$A129)), SUM(COUNTIFS($J$14:$J$89, H$106, $I$14:$I$89, "&gt; 0", $F$14:$F$89, "&lt;&gt;C", $G$14:$G$89, {"8W2","5W2"}, $G$14:$G$89, {"8W2";"5W2"}, $K$14:$K$89, "&lt;="&amp;$A128, $L$14:$L$89, "&gt;="&amp;$A129)), SUM(COUNTIFS($J$14:$J$89, H$106, $I$14:$I$89, "&gt; 0", $F$14:$F$89, "&lt;&gt;C", $G$14:$G$89, {"8W2","5W3"}, $G$14:$G$89, {"8W2";"5W3"}, $K$14:$K$89, "&lt;="&amp;$A128, $L$14:$L$89, "&gt;="&amp;$A129))))</f>
        <v>1</v>
      </c>
      <c r="P128"/>
    </row>
    <row r="129" spans="1:16" ht="15" x14ac:dyDescent="0.25">
      <c r="A129" s="152">
        <f t="shared" si="5"/>
        <v>0.54166666666666685</v>
      </c>
      <c r="B129" s="202" t="str">
        <f t="shared" si="4"/>
        <v>1:00 PM-1:15 PM</v>
      </c>
      <c r="C129" s="54">
        <f xml:space="preserve"> IF(COUNTIFS($J$14:$J$89, C$106, $I$14:$I$89, "&gt; 0", $F$14:$F$89, "&lt;&gt;C", $K$14:$K$89, "&lt;="&amp;$A129, $L$14:$L$89, "&gt;="&amp;$A130) &lt; 2, COUNTIFS($J$14:$J$89, C$106, $I$14:$I$89, "&gt; 0", $F$14:$F$89, "&lt;&gt;C", $K$14:$K$89, "&lt;="&amp;$A129, $L$14:$L$89, "&gt;="&amp;$A130), MAX(SUM(COUNTIFS($J$14:$J$89, C$106, $I$14:$I$89, "&gt; 0", $F$14:$F$89, "&lt;&gt;C", $G$14:$G$89, {"1"}, $G$14:$G$89, {"1"}, $K$14:$K$89, "&lt;="&amp;$A129, $L$14:$L$89, "&gt;="&amp;$A130)), SUM(COUNTIFS($J$14:$J$89, C$106, $I$14:$I$89, "&gt; 0", $F$14:$F$89, "&lt;&gt;C", $G$14:$G$89, {"1","5W1"}, $G$14:$G$89, {"1";"5W1"}, $K$14:$K$89, "&lt;="&amp;$A129, $L$14:$L$89, "&gt;="&amp;$A130)), SUM(COUNTIFS($J$14:$J$89, C$106, $I$14:$I$89, "&gt; 0", $F$14:$F$89, "&lt;&gt;C", $G$14:$G$89, {"1","5W2"}, $G$14:$G$89, {"1";"5W2"}, $K$14:$K$89, "&lt;="&amp;$A129, $L$14:$L$89, "&gt;="&amp;$A130)), SUM(COUNTIFS($J$14:$J$89, C$106, $I$14:$I$89, "&gt; 0", $F$14:$F$89, "&lt;&gt;C", $G$14:$G$89, {"1","5W3"}, $G$14:$G$89, {"1";"5W3"}, $K$14:$K$89, "&lt;="&amp;$A129, $L$14:$L$89, "&gt;="&amp;$A130)), SUM(COUNTIFS($J$14:$J$89, C$106, $I$14:$I$89, "&gt; 0", $F$14:$F$89, "&lt;&gt;C", $G$14:$G$89, {"1","8W1"}, $G$14:$G$89, {"1";"8W1"}, $K$14:$K$89, "&lt;="&amp;$A129, $L$14:$L$89, "&gt;="&amp;$A130)), SUM(COUNTIFS($J$14:$J$89, C$106, $I$14:$I$89, "&gt; 0", $F$14:$F$89, "&lt;&gt;C", $G$14:$G$89, {"1","8W2"}, $G$14:$G$89, {"1";"8W2"}, $K$14:$K$89, "&lt;="&amp;$A129, $L$14:$L$89, "&gt;="&amp;$A130)), SUM(COUNTIFS($J$14:$J$89, C$106, $I$14:$I$89, "&gt; 0", $F$14:$F$89, "&lt;&gt;C", $G$14:$G$89, {"8W1","5W1"}, $G$14:$G$89, {"8W1";"5W1"}, $K$14:$K$89, "&lt;="&amp;$A129, $L$14:$L$89, "&gt;="&amp;$A130)), SUM(COUNTIFS($J$14:$J$89, C$106, $I$14:$I$89, "&gt; 0", $F$14:$F$89, "&lt;&gt;C", $G$14:$G$89, {"8W1","5W2"}, $G$14:$G$89, {"8W1";"5W2"}, $K$14:$K$89, "&lt;="&amp;$A129, $L$14:$L$89, "&gt;="&amp;$A130)), SUM(COUNTIFS($J$14:$J$89, C$106, $I$14:$I$89, "&gt; 0", $F$14:$F$89, "&lt;&gt;C", $G$14:$G$89, {"8W2","5W2"}, $G$14:$G$89, {"8W2";"5W2"}, $K$14:$K$89, "&lt;="&amp;$A129, $L$14:$L$89, "&gt;="&amp;$A130)), SUM(COUNTIFS($J$14:$J$89, C$106, $I$14:$I$89, "&gt; 0", $F$14:$F$89, "&lt;&gt;C", $G$14:$G$89, {"8W2","5W3"}, $G$14:$G$89, {"8W2";"5W3"}, $K$14:$K$89, "&lt;="&amp;$A129, $L$14:$L$89, "&gt;="&amp;$A130))))</f>
        <v>0</v>
      </c>
      <c r="D129" s="54">
        <f xml:space="preserve"> IF(COUNTIFS($J$14:$J$89, D$106, $I$14:$I$89, "&gt; 0", $F$14:$F$89, "&lt;&gt;C", $K$14:$K$89, "&lt;="&amp;$A129, $L$14:$L$89, "&gt;="&amp;$A130) &lt; 2, COUNTIFS($J$14:$J$89, D$106, $I$14:$I$89, "&gt; 0", $F$14:$F$89, "&lt;&gt;C", $K$14:$K$89, "&lt;="&amp;$A129, $L$14:$L$89, "&gt;="&amp;$A130), MAX(SUM(COUNTIFS($J$14:$J$89, D$106, $I$14:$I$89, "&gt; 0", $F$14:$F$89, "&lt;&gt;C", $G$14:$G$89, {"1"}, $G$14:$G$89, {"1"}, $K$14:$K$89, "&lt;="&amp;$A129, $L$14:$L$89, "&gt;="&amp;$A130)), SUM(COUNTIFS($J$14:$J$89, D$106, $I$14:$I$89, "&gt; 0", $F$14:$F$89, "&lt;&gt;C", $G$14:$G$89, {"1","5W1"}, $G$14:$G$89, {"1";"5W1"}, $K$14:$K$89, "&lt;="&amp;$A129, $L$14:$L$89, "&gt;="&amp;$A130)), SUM(COUNTIFS($J$14:$J$89, D$106, $I$14:$I$89, "&gt; 0", $F$14:$F$89, "&lt;&gt;C", $G$14:$G$89, {"1","5W2"}, $G$14:$G$89, {"1";"5W2"}, $K$14:$K$89, "&lt;="&amp;$A129, $L$14:$L$89, "&gt;="&amp;$A130)), SUM(COUNTIFS($J$14:$J$89, D$106, $I$14:$I$89, "&gt; 0", $F$14:$F$89, "&lt;&gt;C", $G$14:$G$89, {"1","5W3"}, $G$14:$G$89, {"1";"5W3"}, $K$14:$K$89, "&lt;="&amp;$A129, $L$14:$L$89, "&gt;="&amp;$A130)), SUM(COUNTIFS($J$14:$J$89, D$106, $I$14:$I$89, "&gt; 0", $F$14:$F$89, "&lt;&gt;C", $G$14:$G$89, {"1","8W1"}, $G$14:$G$89, {"1";"8W1"}, $K$14:$K$89, "&lt;="&amp;$A129, $L$14:$L$89, "&gt;="&amp;$A130)), SUM(COUNTIFS($J$14:$J$89, D$106, $I$14:$I$89, "&gt; 0", $F$14:$F$89, "&lt;&gt;C", $G$14:$G$89, {"1","8W2"}, $G$14:$G$89, {"1";"8W2"}, $K$14:$K$89, "&lt;="&amp;$A129, $L$14:$L$89, "&gt;="&amp;$A130)), SUM(COUNTIFS($J$14:$J$89, D$106, $I$14:$I$89, "&gt; 0", $F$14:$F$89, "&lt;&gt;C", $G$14:$G$89, {"8W1","5W1"}, $G$14:$G$89, {"8W1";"5W1"}, $K$14:$K$89, "&lt;="&amp;$A129, $L$14:$L$89, "&gt;="&amp;$A130)), SUM(COUNTIFS($J$14:$J$89, D$106, $I$14:$I$89, "&gt; 0", $F$14:$F$89, "&lt;&gt;C", $G$14:$G$89, {"8W1","5W2"}, $G$14:$G$89, {"8W1";"5W2"}, $K$14:$K$89, "&lt;="&amp;$A129, $L$14:$L$89, "&gt;="&amp;$A130)), SUM(COUNTIFS($J$14:$J$89, D$106, $I$14:$I$89, "&gt; 0", $F$14:$F$89, "&lt;&gt;C", $G$14:$G$89, {"8W2","5W2"}, $G$14:$G$89, {"8W2";"5W2"}, $K$14:$K$89, "&lt;="&amp;$A129, $L$14:$L$89, "&gt;="&amp;$A130)), SUM(COUNTIFS($J$14:$J$89, D$106, $I$14:$I$89, "&gt; 0", $F$14:$F$89, "&lt;&gt;C", $G$14:$G$89, {"8W2","5W3"}, $G$14:$G$89, {"8W2";"5W3"}, $K$14:$K$89, "&lt;="&amp;$A129, $L$14:$L$89, "&gt;="&amp;$A130))))</f>
        <v>1</v>
      </c>
      <c r="E129" s="54">
        <f xml:space="preserve"> IF(COUNTIFS($J$14:$J$89, E$106, $I$14:$I$89, "&gt; 0", $F$14:$F$89, "&lt;&gt;C", $K$14:$K$89, "&lt;="&amp;$A129, $L$14:$L$89, "&gt;="&amp;$A130) &lt; 2, COUNTIFS($J$14:$J$89, E$106, $I$14:$I$89, "&gt; 0", $F$14:$F$89, "&lt;&gt;C", $K$14:$K$89, "&lt;="&amp;$A129, $L$14:$L$89, "&gt;="&amp;$A130), MAX(SUM(COUNTIFS($J$14:$J$89, E$106, $I$14:$I$89, "&gt; 0", $F$14:$F$89, "&lt;&gt;C", $G$14:$G$89, {"1"}, $G$14:$G$89, {"1"}, $K$14:$K$89, "&lt;="&amp;$A129, $L$14:$L$89, "&gt;="&amp;$A130)), SUM(COUNTIFS($J$14:$J$89, E$106, $I$14:$I$89, "&gt; 0", $F$14:$F$89, "&lt;&gt;C", $G$14:$G$89, {"1","5W1"}, $G$14:$G$89, {"1";"5W1"}, $K$14:$K$89, "&lt;="&amp;$A129, $L$14:$L$89, "&gt;="&amp;$A130)), SUM(COUNTIFS($J$14:$J$89, E$106, $I$14:$I$89, "&gt; 0", $F$14:$F$89, "&lt;&gt;C", $G$14:$G$89, {"1","5W2"}, $G$14:$G$89, {"1";"5W2"}, $K$14:$K$89, "&lt;="&amp;$A129, $L$14:$L$89, "&gt;="&amp;$A130)), SUM(COUNTIFS($J$14:$J$89, E$106, $I$14:$I$89, "&gt; 0", $F$14:$F$89, "&lt;&gt;C", $G$14:$G$89, {"1","5W3"}, $G$14:$G$89, {"1";"5W3"}, $K$14:$K$89, "&lt;="&amp;$A129, $L$14:$L$89, "&gt;="&amp;$A130)), SUM(COUNTIFS($J$14:$J$89, E$106, $I$14:$I$89, "&gt; 0", $F$14:$F$89, "&lt;&gt;C", $G$14:$G$89, {"1","8W1"}, $G$14:$G$89, {"1";"8W1"}, $K$14:$K$89, "&lt;="&amp;$A129, $L$14:$L$89, "&gt;="&amp;$A130)), SUM(COUNTIFS($J$14:$J$89, E$106, $I$14:$I$89, "&gt; 0", $F$14:$F$89, "&lt;&gt;C", $G$14:$G$89, {"1","8W2"}, $G$14:$G$89, {"1";"8W2"}, $K$14:$K$89, "&lt;="&amp;$A129, $L$14:$L$89, "&gt;="&amp;$A130)), SUM(COUNTIFS($J$14:$J$89, E$106, $I$14:$I$89, "&gt; 0", $F$14:$F$89, "&lt;&gt;C", $G$14:$G$89, {"8W1","5W1"}, $G$14:$G$89, {"8W1";"5W1"}, $K$14:$K$89, "&lt;="&amp;$A129, $L$14:$L$89, "&gt;="&amp;$A130)), SUM(COUNTIFS($J$14:$J$89, E$106, $I$14:$I$89, "&gt; 0", $F$14:$F$89, "&lt;&gt;C", $G$14:$G$89, {"8W1","5W2"}, $G$14:$G$89, {"8W1";"5W2"}, $K$14:$K$89, "&lt;="&amp;$A129, $L$14:$L$89, "&gt;="&amp;$A130)), SUM(COUNTIFS($J$14:$J$89, E$106, $I$14:$I$89, "&gt; 0", $F$14:$F$89, "&lt;&gt;C", $G$14:$G$89, {"8W2","5W2"}, $G$14:$G$89, {"8W2";"5W2"}, $K$14:$K$89, "&lt;="&amp;$A129, $L$14:$L$89, "&gt;="&amp;$A130)), SUM(COUNTIFS($J$14:$J$89, E$106, $I$14:$I$89, "&gt; 0", $F$14:$F$89, "&lt;&gt;C", $G$14:$G$89, {"8W2","5W3"}, $G$14:$G$89, {"8W2";"5W3"}, $K$14:$K$89, "&lt;="&amp;$A129, $L$14:$L$89, "&gt;="&amp;$A130))))</f>
        <v>0</v>
      </c>
      <c r="F129" s="54">
        <f xml:space="preserve"> IF(COUNTIFS($J$14:$J$89, F$106, $I$14:$I$89, "&gt; 0", $F$14:$F$89, "&lt;&gt;C", $K$14:$K$89, "&lt;="&amp;$A129, $L$14:$L$89, "&gt;="&amp;$A130) &lt; 2, COUNTIFS($J$14:$J$89, F$106, $I$14:$I$89, "&gt; 0", $F$14:$F$89, "&lt;&gt;C", $K$14:$K$89, "&lt;="&amp;$A129, $L$14:$L$89, "&gt;="&amp;$A130), MAX(SUM(COUNTIFS($J$14:$J$89, F$106, $I$14:$I$89, "&gt; 0", $F$14:$F$89, "&lt;&gt;C", $G$14:$G$89, {"1"}, $G$14:$G$89, {"1"}, $K$14:$K$89, "&lt;="&amp;$A129, $L$14:$L$89, "&gt;="&amp;$A130)), SUM(COUNTIFS($J$14:$J$89, F$106, $I$14:$I$89, "&gt; 0", $F$14:$F$89, "&lt;&gt;C", $G$14:$G$89, {"1","5W1"}, $G$14:$G$89, {"1";"5W1"}, $K$14:$K$89, "&lt;="&amp;$A129, $L$14:$L$89, "&gt;="&amp;$A130)), SUM(COUNTIFS($J$14:$J$89, F$106, $I$14:$I$89, "&gt; 0", $F$14:$F$89, "&lt;&gt;C", $G$14:$G$89, {"1","5W2"}, $G$14:$G$89, {"1";"5W2"}, $K$14:$K$89, "&lt;="&amp;$A129, $L$14:$L$89, "&gt;="&amp;$A130)), SUM(COUNTIFS($J$14:$J$89, F$106, $I$14:$I$89, "&gt; 0", $F$14:$F$89, "&lt;&gt;C", $G$14:$G$89, {"1","5W3"}, $G$14:$G$89, {"1";"5W3"}, $K$14:$K$89, "&lt;="&amp;$A129, $L$14:$L$89, "&gt;="&amp;$A130)), SUM(COUNTIFS($J$14:$J$89, F$106, $I$14:$I$89, "&gt; 0", $F$14:$F$89, "&lt;&gt;C", $G$14:$G$89, {"1","8W1"}, $G$14:$G$89, {"1";"8W1"}, $K$14:$K$89, "&lt;="&amp;$A129, $L$14:$L$89, "&gt;="&amp;$A130)), SUM(COUNTIFS($J$14:$J$89, F$106, $I$14:$I$89, "&gt; 0", $F$14:$F$89, "&lt;&gt;C", $G$14:$G$89, {"1","8W2"}, $G$14:$G$89, {"1";"8W2"}, $K$14:$K$89, "&lt;="&amp;$A129, $L$14:$L$89, "&gt;="&amp;$A130)), SUM(COUNTIFS($J$14:$J$89, F$106, $I$14:$I$89, "&gt; 0", $F$14:$F$89, "&lt;&gt;C", $G$14:$G$89, {"8W1","5W1"}, $G$14:$G$89, {"8W1";"5W1"}, $K$14:$K$89, "&lt;="&amp;$A129, $L$14:$L$89, "&gt;="&amp;$A130)), SUM(COUNTIFS($J$14:$J$89, F$106, $I$14:$I$89, "&gt; 0", $F$14:$F$89, "&lt;&gt;C", $G$14:$G$89, {"8W1","5W2"}, $G$14:$G$89, {"8W1";"5W2"}, $K$14:$K$89, "&lt;="&amp;$A129, $L$14:$L$89, "&gt;="&amp;$A130)), SUM(COUNTIFS($J$14:$J$89, F$106, $I$14:$I$89, "&gt; 0", $F$14:$F$89, "&lt;&gt;C", $G$14:$G$89, {"8W2","5W2"}, $G$14:$G$89, {"8W2";"5W2"}, $K$14:$K$89, "&lt;="&amp;$A129, $L$14:$L$89, "&gt;="&amp;$A130)), SUM(COUNTIFS($J$14:$J$89, F$106, $I$14:$I$89, "&gt; 0", $F$14:$F$89, "&lt;&gt;C", $G$14:$G$89, {"8W2","5W3"}, $G$14:$G$89, {"8W2";"5W3"}, $K$14:$K$89, "&lt;="&amp;$A129, $L$14:$L$89, "&gt;="&amp;$A130))))</f>
        <v>1</v>
      </c>
      <c r="G129" s="54">
        <f xml:space="preserve"> IF(COUNTIFS($J$14:$J$89, G$106, $I$14:$I$89, "&gt; 0", $F$14:$F$89, "&lt;&gt;C", $K$14:$K$89, "&lt;="&amp;$A129, $L$14:$L$89, "&gt;="&amp;$A130) &lt; 2, COUNTIFS($J$14:$J$89, G$106, $I$14:$I$89, "&gt; 0", $F$14:$F$89, "&lt;&gt;C", $K$14:$K$89, "&lt;="&amp;$A129, $L$14:$L$89, "&gt;="&amp;$A130), MAX(SUM(COUNTIFS($J$14:$J$89, G$106, $I$14:$I$89, "&gt; 0", $F$14:$F$89, "&lt;&gt;C", $G$14:$G$89, {"1"}, $G$14:$G$89, {"1"}, $K$14:$K$89, "&lt;="&amp;$A129, $L$14:$L$89, "&gt;="&amp;$A130)), SUM(COUNTIFS($J$14:$J$89, G$106, $I$14:$I$89, "&gt; 0", $F$14:$F$89, "&lt;&gt;C", $G$14:$G$89, {"1","5W1"}, $G$14:$G$89, {"1";"5W1"}, $K$14:$K$89, "&lt;="&amp;$A129, $L$14:$L$89, "&gt;="&amp;$A130)), SUM(COUNTIFS($J$14:$J$89, G$106, $I$14:$I$89, "&gt; 0", $F$14:$F$89, "&lt;&gt;C", $G$14:$G$89, {"1","5W2"}, $G$14:$G$89, {"1";"5W2"}, $K$14:$K$89, "&lt;="&amp;$A129, $L$14:$L$89, "&gt;="&amp;$A130)), SUM(COUNTIFS($J$14:$J$89, G$106, $I$14:$I$89, "&gt; 0", $F$14:$F$89, "&lt;&gt;C", $G$14:$G$89, {"1","5W3"}, $G$14:$G$89, {"1";"5W3"}, $K$14:$K$89, "&lt;="&amp;$A129, $L$14:$L$89, "&gt;="&amp;$A130)), SUM(COUNTIFS($J$14:$J$89, G$106, $I$14:$I$89, "&gt; 0", $F$14:$F$89, "&lt;&gt;C", $G$14:$G$89, {"1","8W1"}, $G$14:$G$89, {"1";"8W1"}, $K$14:$K$89, "&lt;="&amp;$A129, $L$14:$L$89, "&gt;="&amp;$A130)), SUM(COUNTIFS($J$14:$J$89, G$106, $I$14:$I$89, "&gt; 0", $F$14:$F$89, "&lt;&gt;C", $G$14:$G$89, {"1","8W2"}, $G$14:$G$89, {"1";"8W2"}, $K$14:$K$89, "&lt;="&amp;$A129, $L$14:$L$89, "&gt;="&amp;$A130)), SUM(COUNTIFS($J$14:$J$89, G$106, $I$14:$I$89, "&gt; 0", $F$14:$F$89, "&lt;&gt;C", $G$14:$G$89, {"8W1","5W1"}, $G$14:$G$89, {"8W1";"5W1"}, $K$14:$K$89, "&lt;="&amp;$A129, $L$14:$L$89, "&gt;="&amp;$A130)), SUM(COUNTIFS($J$14:$J$89, G$106, $I$14:$I$89, "&gt; 0", $F$14:$F$89, "&lt;&gt;C", $G$14:$G$89, {"8W1","5W2"}, $G$14:$G$89, {"8W1";"5W2"}, $K$14:$K$89, "&lt;="&amp;$A129, $L$14:$L$89, "&gt;="&amp;$A130)), SUM(COUNTIFS($J$14:$J$89, G$106, $I$14:$I$89, "&gt; 0", $F$14:$F$89, "&lt;&gt;C", $G$14:$G$89, {"8W2","5W2"}, $G$14:$G$89, {"8W2";"5W2"}, $K$14:$K$89, "&lt;="&amp;$A129, $L$14:$L$89, "&gt;="&amp;$A130)), SUM(COUNTIFS($J$14:$J$89, G$106, $I$14:$I$89, "&gt; 0", $F$14:$F$89, "&lt;&gt;C", $G$14:$G$89, {"8W2","5W3"}, $G$14:$G$89, {"8W2";"5W3"}, $K$14:$K$89, "&lt;="&amp;$A129, $L$14:$L$89, "&gt;="&amp;$A130))))</f>
        <v>0</v>
      </c>
      <c r="H129" s="54">
        <f xml:space="preserve"> IF(COUNTIFS($J$14:$J$89, H$106, $I$14:$I$89, "&gt; 0", $F$14:$F$89, "&lt;&gt;C", $K$14:$K$89, "&lt;="&amp;$A129, $L$14:$L$89, "&gt;="&amp;$A130) &lt; 2, COUNTIFS($J$14:$J$89, H$106, $I$14:$I$89, "&gt; 0", $F$14:$F$89, "&lt;&gt;C", $K$14:$K$89, "&lt;="&amp;$A129, $L$14:$L$89, "&gt;="&amp;$A130), MAX(SUM(COUNTIFS($J$14:$J$89, H$106, $I$14:$I$89, "&gt; 0", $F$14:$F$89, "&lt;&gt;C", $G$14:$G$89, {"1"}, $G$14:$G$89, {"1"}, $K$14:$K$89, "&lt;="&amp;$A129, $L$14:$L$89, "&gt;="&amp;$A130)), SUM(COUNTIFS($J$14:$J$89, H$106, $I$14:$I$89, "&gt; 0", $F$14:$F$89, "&lt;&gt;C", $G$14:$G$89, {"1","5W1"}, $G$14:$G$89, {"1";"5W1"}, $K$14:$K$89, "&lt;="&amp;$A129, $L$14:$L$89, "&gt;="&amp;$A130)), SUM(COUNTIFS($J$14:$J$89, H$106, $I$14:$I$89, "&gt; 0", $F$14:$F$89, "&lt;&gt;C", $G$14:$G$89, {"1","5W2"}, $G$14:$G$89, {"1";"5W2"}, $K$14:$K$89, "&lt;="&amp;$A129, $L$14:$L$89, "&gt;="&amp;$A130)), SUM(COUNTIFS($J$14:$J$89, H$106, $I$14:$I$89, "&gt; 0", $F$14:$F$89, "&lt;&gt;C", $G$14:$G$89, {"1","5W3"}, $G$14:$G$89, {"1";"5W3"}, $K$14:$K$89, "&lt;="&amp;$A129, $L$14:$L$89, "&gt;="&amp;$A130)), SUM(COUNTIFS($J$14:$J$89, H$106, $I$14:$I$89, "&gt; 0", $F$14:$F$89, "&lt;&gt;C", $G$14:$G$89, {"1","8W1"}, $G$14:$G$89, {"1";"8W1"}, $K$14:$K$89, "&lt;="&amp;$A129, $L$14:$L$89, "&gt;="&amp;$A130)), SUM(COUNTIFS($J$14:$J$89, H$106, $I$14:$I$89, "&gt; 0", $F$14:$F$89, "&lt;&gt;C", $G$14:$G$89, {"1","8W2"}, $G$14:$G$89, {"1";"8W2"}, $K$14:$K$89, "&lt;="&amp;$A129, $L$14:$L$89, "&gt;="&amp;$A130)), SUM(COUNTIFS($J$14:$J$89, H$106, $I$14:$I$89, "&gt; 0", $F$14:$F$89, "&lt;&gt;C", $G$14:$G$89, {"8W1","5W1"}, $G$14:$G$89, {"8W1";"5W1"}, $K$14:$K$89, "&lt;="&amp;$A129, $L$14:$L$89, "&gt;="&amp;$A130)), SUM(COUNTIFS($J$14:$J$89, H$106, $I$14:$I$89, "&gt; 0", $F$14:$F$89, "&lt;&gt;C", $G$14:$G$89, {"8W1","5W2"}, $G$14:$G$89, {"8W1";"5W2"}, $K$14:$K$89, "&lt;="&amp;$A129, $L$14:$L$89, "&gt;="&amp;$A130)), SUM(COUNTIFS($J$14:$J$89, H$106, $I$14:$I$89, "&gt; 0", $F$14:$F$89, "&lt;&gt;C", $G$14:$G$89, {"8W2","5W2"}, $G$14:$G$89, {"8W2";"5W2"}, $K$14:$K$89, "&lt;="&amp;$A129, $L$14:$L$89, "&gt;="&amp;$A130)), SUM(COUNTIFS($J$14:$J$89, H$106, $I$14:$I$89, "&gt; 0", $F$14:$F$89, "&lt;&gt;C", $G$14:$G$89, {"8W2","5W3"}, $G$14:$G$89, {"8W2";"5W3"}, $K$14:$K$89, "&lt;="&amp;$A129, $L$14:$L$89, "&gt;="&amp;$A130))))</f>
        <v>1</v>
      </c>
      <c r="P129"/>
    </row>
    <row r="130" spans="1:16" ht="15" x14ac:dyDescent="0.25">
      <c r="A130" s="152">
        <f t="shared" si="5"/>
        <v>0.55208333333333348</v>
      </c>
      <c r="B130" s="202" t="str">
        <f t="shared" si="4"/>
        <v>1:15 PM-1:30 PM</v>
      </c>
      <c r="C130" s="54">
        <f xml:space="preserve"> IF(COUNTIFS($J$14:$J$89, C$106, $I$14:$I$89, "&gt; 0", $F$14:$F$89, "&lt;&gt;C", $K$14:$K$89, "&lt;="&amp;$A130, $L$14:$L$89, "&gt;="&amp;$A131) &lt; 2, COUNTIFS($J$14:$J$89, C$106, $I$14:$I$89, "&gt; 0", $F$14:$F$89, "&lt;&gt;C", $K$14:$K$89, "&lt;="&amp;$A130, $L$14:$L$89, "&gt;="&amp;$A131), MAX(SUM(COUNTIFS($J$14:$J$89, C$106, $I$14:$I$89, "&gt; 0", $F$14:$F$89, "&lt;&gt;C", $G$14:$G$89, {"1"}, $G$14:$G$89, {"1"}, $K$14:$K$89, "&lt;="&amp;$A130, $L$14:$L$89, "&gt;="&amp;$A131)), SUM(COUNTIFS($J$14:$J$89, C$106, $I$14:$I$89, "&gt; 0", $F$14:$F$89, "&lt;&gt;C", $G$14:$G$89, {"1","5W1"}, $G$14:$G$89, {"1";"5W1"}, $K$14:$K$89, "&lt;="&amp;$A130, $L$14:$L$89, "&gt;="&amp;$A131)), SUM(COUNTIFS($J$14:$J$89, C$106, $I$14:$I$89, "&gt; 0", $F$14:$F$89, "&lt;&gt;C", $G$14:$G$89, {"1","5W2"}, $G$14:$G$89, {"1";"5W2"}, $K$14:$K$89, "&lt;="&amp;$A130, $L$14:$L$89, "&gt;="&amp;$A131)), SUM(COUNTIFS($J$14:$J$89, C$106, $I$14:$I$89, "&gt; 0", $F$14:$F$89, "&lt;&gt;C", $G$14:$G$89, {"1","5W3"}, $G$14:$G$89, {"1";"5W3"}, $K$14:$K$89, "&lt;="&amp;$A130, $L$14:$L$89, "&gt;="&amp;$A131)), SUM(COUNTIFS($J$14:$J$89, C$106, $I$14:$I$89, "&gt; 0", $F$14:$F$89, "&lt;&gt;C", $G$14:$G$89, {"1","8W1"}, $G$14:$G$89, {"1";"8W1"}, $K$14:$K$89, "&lt;="&amp;$A130, $L$14:$L$89, "&gt;="&amp;$A131)), SUM(COUNTIFS($J$14:$J$89, C$106, $I$14:$I$89, "&gt; 0", $F$14:$F$89, "&lt;&gt;C", $G$14:$G$89, {"1","8W2"}, $G$14:$G$89, {"1";"8W2"}, $K$14:$K$89, "&lt;="&amp;$A130, $L$14:$L$89, "&gt;="&amp;$A131)), SUM(COUNTIFS($J$14:$J$89, C$106, $I$14:$I$89, "&gt; 0", $F$14:$F$89, "&lt;&gt;C", $G$14:$G$89, {"8W1","5W1"}, $G$14:$G$89, {"8W1";"5W1"}, $K$14:$K$89, "&lt;="&amp;$A130, $L$14:$L$89, "&gt;="&amp;$A131)), SUM(COUNTIFS($J$14:$J$89, C$106, $I$14:$I$89, "&gt; 0", $F$14:$F$89, "&lt;&gt;C", $G$14:$G$89, {"8W1","5W2"}, $G$14:$G$89, {"8W1";"5W2"}, $K$14:$K$89, "&lt;="&amp;$A130, $L$14:$L$89, "&gt;="&amp;$A131)), SUM(COUNTIFS($J$14:$J$89, C$106, $I$14:$I$89, "&gt; 0", $F$14:$F$89, "&lt;&gt;C", $G$14:$G$89, {"8W2","5W2"}, $G$14:$G$89, {"8W2";"5W2"}, $K$14:$K$89, "&lt;="&amp;$A130, $L$14:$L$89, "&gt;="&amp;$A131)), SUM(COUNTIFS($J$14:$J$89, C$106, $I$14:$I$89, "&gt; 0", $F$14:$F$89, "&lt;&gt;C", $G$14:$G$89, {"8W2","5W3"}, $G$14:$G$89, {"8W2";"5W3"}, $K$14:$K$89, "&lt;="&amp;$A130, $L$14:$L$89, "&gt;="&amp;$A131))))</f>
        <v>0</v>
      </c>
      <c r="D130" s="54">
        <f xml:space="preserve"> IF(COUNTIFS($J$14:$J$89, D$106, $I$14:$I$89, "&gt; 0", $F$14:$F$89, "&lt;&gt;C", $K$14:$K$89, "&lt;="&amp;$A130, $L$14:$L$89, "&gt;="&amp;$A131) &lt; 2, COUNTIFS($J$14:$J$89, D$106, $I$14:$I$89, "&gt; 0", $F$14:$F$89, "&lt;&gt;C", $K$14:$K$89, "&lt;="&amp;$A130, $L$14:$L$89, "&gt;="&amp;$A131), MAX(SUM(COUNTIFS($J$14:$J$89, D$106, $I$14:$I$89, "&gt; 0", $F$14:$F$89, "&lt;&gt;C", $G$14:$G$89, {"1"}, $G$14:$G$89, {"1"}, $K$14:$K$89, "&lt;="&amp;$A130, $L$14:$L$89, "&gt;="&amp;$A131)), SUM(COUNTIFS($J$14:$J$89, D$106, $I$14:$I$89, "&gt; 0", $F$14:$F$89, "&lt;&gt;C", $G$14:$G$89, {"1","5W1"}, $G$14:$G$89, {"1";"5W1"}, $K$14:$K$89, "&lt;="&amp;$A130, $L$14:$L$89, "&gt;="&amp;$A131)), SUM(COUNTIFS($J$14:$J$89, D$106, $I$14:$I$89, "&gt; 0", $F$14:$F$89, "&lt;&gt;C", $G$14:$G$89, {"1","5W2"}, $G$14:$G$89, {"1";"5W2"}, $K$14:$K$89, "&lt;="&amp;$A130, $L$14:$L$89, "&gt;="&amp;$A131)), SUM(COUNTIFS($J$14:$J$89, D$106, $I$14:$I$89, "&gt; 0", $F$14:$F$89, "&lt;&gt;C", $G$14:$G$89, {"1","5W3"}, $G$14:$G$89, {"1";"5W3"}, $K$14:$K$89, "&lt;="&amp;$A130, $L$14:$L$89, "&gt;="&amp;$A131)), SUM(COUNTIFS($J$14:$J$89, D$106, $I$14:$I$89, "&gt; 0", $F$14:$F$89, "&lt;&gt;C", $G$14:$G$89, {"1","8W1"}, $G$14:$G$89, {"1";"8W1"}, $K$14:$K$89, "&lt;="&amp;$A130, $L$14:$L$89, "&gt;="&amp;$A131)), SUM(COUNTIFS($J$14:$J$89, D$106, $I$14:$I$89, "&gt; 0", $F$14:$F$89, "&lt;&gt;C", $G$14:$G$89, {"1","8W2"}, $G$14:$G$89, {"1";"8W2"}, $K$14:$K$89, "&lt;="&amp;$A130, $L$14:$L$89, "&gt;="&amp;$A131)), SUM(COUNTIFS($J$14:$J$89, D$106, $I$14:$I$89, "&gt; 0", $F$14:$F$89, "&lt;&gt;C", $G$14:$G$89, {"8W1","5W1"}, $G$14:$G$89, {"8W1";"5W1"}, $K$14:$K$89, "&lt;="&amp;$A130, $L$14:$L$89, "&gt;="&amp;$A131)), SUM(COUNTIFS($J$14:$J$89, D$106, $I$14:$I$89, "&gt; 0", $F$14:$F$89, "&lt;&gt;C", $G$14:$G$89, {"8W1","5W2"}, $G$14:$G$89, {"8W1";"5W2"}, $K$14:$K$89, "&lt;="&amp;$A130, $L$14:$L$89, "&gt;="&amp;$A131)), SUM(COUNTIFS($J$14:$J$89, D$106, $I$14:$I$89, "&gt; 0", $F$14:$F$89, "&lt;&gt;C", $G$14:$G$89, {"8W2","5W2"}, $G$14:$G$89, {"8W2";"5W2"}, $K$14:$K$89, "&lt;="&amp;$A130, $L$14:$L$89, "&gt;="&amp;$A131)), SUM(COUNTIFS($J$14:$J$89, D$106, $I$14:$I$89, "&gt; 0", $F$14:$F$89, "&lt;&gt;C", $G$14:$G$89, {"8W2","5W3"}, $G$14:$G$89, {"8W2";"5W3"}, $K$14:$K$89, "&lt;="&amp;$A130, $L$14:$L$89, "&gt;="&amp;$A131))))</f>
        <v>1</v>
      </c>
      <c r="E130" s="54">
        <f xml:space="preserve"> IF(COUNTIFS($J$14:$J$89, E$106, $I$14:$I$89, "&gt; 0", $F$14:$F$89, "&lt;&gt;C", $K$14:$K$89, "&lt;="&amp;$A130, $L$14:$L$89, "&gt;="&amp;$A131) &lt; 2, COUNTIFS($J$14:$J$89, E$106, $I$14:$I$89, "&gt; 0", $F$14:$F$89, "&lt;&gt;C", $K$14:$K$89, "&lt;="&amp;$A130, $L$14:$L$89, "&gt;="&amp;$A131), MAX(SUM(COUNTIFS($J$14:$J$89, E$106, $I$14:$I$89, "&gt; 0", $F$14:$F$89, "&lt;&gt;C", $G$14:$G$89, {"1"}, $G$14:$G$89, {"1"}, $K$14:$K$89, "&lt;="&amp;$A130, $L$14:$L$89, "&gt;="&amp;$A131)), SUM(COUNTIFS($J$14:$J$89, E$106, $I$14:$I$89, "&gt; 0", $F$14:$F$89, "&lt;&gt;C", $G$14:$G$89, {"1","5W1"}, $G$14:$G$89, {"1";"5W1"}, $K$14:$K$89, "&lt;="&amp;$A130, $L$14:$L$89, "&gt;="&amp;$A131)), SUM(COUNTIFS($J$14:$J$89, E$106, $I$14:$I$89, "&gt; 0", $F$14:$F$89, "&lt;&gt;C", $G$14:$G$89, {"1","5W2"}, $G$14:$G$89, {"1";"5W2"}, $K$14:$K$89, "&lt;="&amp;$A130, $L$14:$L$89, "&gt;="&amp;$A131)), SUM(COUNTIFS($J$14:$J$89, E$106, $I$14:$I$89, "&gt; 0", $F$14:$F$89, "&lt;&gt;C", $G$14:$G$89, {"1","5W3"}, $G$14:$G$89, {"1";"5W3"}, $K$14:$K$89, "&lt;="&amp;$A130, $L$14:$L$89, "&gt;="&amp;$A131)), SUM(COUNTIFS($J$14:$J$89, E$106, $I$14:$I$89, "&gt; 0", $F$14:$F$89, "&lt;&gt;C", $G$14:$G$89, {"1","8W1"}, $G$14:$G$89, {"1";"8W1"}, $K$14:$K$89, "&lt;="&amp;$A130, $L$14:$L$89, "&gt;="&amp;$A131)), SUM(COUNTIFS($J$14:$J$89, E$106, $I$14:$I$89, "&gt; 0", $F$14:$F$89, "&lt;&gt;C", $G$14:$G$89, {"1","8W2"}, $G$14:$G$89, {"1";"8W2"}, $K$14:$K$89, "&lt;="&amp;$A130, $L$14:$L$89, "&gt;="&amp;$A131)), SUM(COUNTIFS($J$14:$J$89, E$106, $I$14:$I$89, "&gt; 0", $F$14:$F$89, "&lt;&gt;C", $G$14:$G$89, {"8W1","5W1"}, $G$14:$G$89, {"8W1";"5W1"}, $K$14:$K$89, "&lt;="&amp;$A130, $L$14:$L$89, "&gt;="&amp;$A131)), SUM(COUNTIFS($J$14:$J$89, E$106, $I$14:$I$89, "&gt; 0", $F$14:$F$89, "&lt;&gt;C", $G$14:$G$89, {"8W1","5W2"}, $G$14:$G$89, {"8W1";"5W2"}, $K$14:$K$89, "&lt;="&amp;$A130, $L$14:$L$89, "&gt;="&amp;$A131)), SUM(COUNTIFS($J$14:$J$89, E$106, $I$14:$I$89, "&gt; 0", $F$14:$F$89, "&lt;&gt;C", $G$14:$G$89, {"8W2","5W2"}, $G$14:$G$89, {"8W2";"5W2"}, $K$14:$K$89, "&lt;="&amp;$A130, $L$14:$L$89, "&gt;="&amp;$A131)), SUM(COUNTIFS($J$14:$J$89, E$106, $I$14:$I$89, "&gt; 0", $F$14:$F$89, "&lt;&gt;C", $G$14:$G$89, {"8W2","5W3"}, $G$14:$G$89, {"8W2";"5W3"}, $K$14:$K$89, "&lt;="&amp;$A130, $L$14:$L$89, "&gt;="&amp;$A131))))</f>
        <v>0</v>
      </c>
      <c r="F130" s="54">
        <f xml:space="preserve"> IF(COUNTIFS($J$14:$J$89, F$106, $I$14:$I$89, "&gt; 0", $F$14:$F$89, "&lt;&gt;C", $K$14:$K$89, "&lt;="&amp;$A130, $L$14:$L$89, "&gt;="&amp;$A131) &lt; 2, COUNTIFS($J$14:$J$89, F$106, $I$14:$I$89, "&gt; 0", $F$14:$F$89, "&lt;&gt;C", $K$14:$K$89, "&lt;="&amp;$A130, $L$14:$L$89, "&gt;="&amp;$A131), MAX(SUM(COUNTIFS($J$14:$J$89, F$106, $I$14:$I$89, "&gt; 0", $F$14:$F$89, "&lt;&gt;C", $G$14:$G$89, {"1"}, $G$14:$G$89, {"1"}, $K$14:$K$89, "&lt;="&amp;$A130, $L$14:$L$89, "&gt;="&amp;$A131)), SUM(COUNTIFS($J$14:$J$89, F$106, $I$14:$I$89, "&gt; 0", $F$14:$F$89, "&lt;&gt;C", $G$14:$G$89, {"1","5W1"}, $G$14:$G$89, {"1";"5W1"}, $K$14:$K$89, "&lt;="&amp;$A130, $L$14:$L$89, "&gt;="&amp;$A131)), SUM(COUNTIFS($J$14:$J$89, F$106, $I$14:$I$89, "&gt; 0", $F$14:$F$89, "&lt;&gt;C", $G$14:$G$89, {"1","5W2"}, $G$14:$G$89, {"1";"5W2"}, $K$14:$K$89, "&lt;="&amp;$A130, $L$14:$L$89, "&gt;="&amp;$A131)), SUM(COUNTIFS($J$14:$J$89, F$106, $I$14:$I$89, "&gt; 0", $F$14:$F$89, "&lt;&gt;C", $G$14:$G$89, {"1","5W3"}, $G$14:$G$89, {"1";"5W3"}, $K$14:$K$89, "&lt;="&amp;$A130, $L$14:$L$89, "&gt;="&amp;$A131)), SUM(COUNTIFS($J$14:$J$89, F$106, $I$14:$I$89, "&gt; 0", $F$14:$F$89, "&lt;&gt;C", $G$14:$G$89, {"1","8W1"}, $G$14:$G$89, {"1";"8W1"}, $K$14:$K$89, "&lt;="&amp;$A130, $L$14:$L$89, "&gt;="&amp;$A131)), SUM(COUNTIFS($J$14:$J$89, F$106, $I$14:$I$89, "&gt; 0", $F$14:$F$89, "&lt;&gt;C", $G$14:$G$89, {"1","8W2"}, $G$14:$G$89, {"1";"8W2"}, $K$14:$K$89, "&lt;="&amp;$A130, $L$14:$L$89, "&gt;="&amp;$A131)), SUM(COUNTIFS($J$14:$J$89, F$106, $I$14:$I$89, "&gt; 0", $F$14:$F$89, "&lt;&gt;C", $G$14:$G$89, {"8W1","5W1"}, $G$14:$G$89, {"8W1";"5W1"}, $K$14:$K$89, "&lt;="&amp;$A130, $L$14:$L$89, "&gt;="&amp;$A131)), SUM(COUNTIFS($J$14:$J$89, F$106, $I$14:$I$89, "&gt; 0", $F$14:$F$89, "&lt;&gt;C", $G$14:$G$89, {"8W1","5W2"}, $G$14:$G$89, {"8W1";"5W2"}, $K$14:$K$89, "&lt;="&amp;$A130, $L$14:$L$89, "&gt;="&amp;$A131)), SUM(COUNTIFS($J$14:$J$89, F$106, $I$14:$I$89, "&gt; 0", $F$14:$F$89, "&lt;&gt;C", $G$14:$G$89, {"8W2","5W2"}, $G$14:$G$89, {"8W2";"5W2"}, $K$14:$K$89, "&lt;="&amp;$A130, $L$14:$L$89, "&gt;="&amp;$A131)), SUM(COUNTIFS($J$14:$J$89, F$106, $I$14:$I$89, "&gt; 0", $F$14:$F$89, "&lt;&gt;C", $G$14:$G$89, {"8W2","5W3"}, $G$14:$G$89, {"8W2";"5W3"}, $K$14:$K$89, "&lt;="&amp;$A130, $L$14:$L$89, "&gt;="&amp;$A131))))</f>
        <v>1</v>
      </c>
      <c r="G130" s="54">
        <f xml:space="preserve"> IF(COUNTIFS($J$14:$J$89, G$106, $I$14:$I$89, "&gt; 0", $F$14:$F$89, "&lt;&gt;C", $K$14:$K$89, "&lt;="&amp;$A130, $L$14:$L$89, "&gt;="&amp;$A131) &lt; 2, COUNTIFS($J$14:$J$89, G$106, $I$14:$I$89, "&gt; 0", $F$14:$F$89, "&lt;&gt;C", $K$14:$K$89, "&lt;="&amp;$A130, $L$14:$L$89, "&gt;="&amp;$A131), MAX(SUM(COUNTIFS($J$14:$J$89, G$106, $I$14:$I$89, "&gt; 0", $F$14:$F$89, "&lt;&gt;C", $G$14:$G$89, {"1"}, $G$14:$G$89, {"1"}, $K$14:$K$89, "&lt;="&amp;$A130, $L$14:$L$89, "&gt;="&amp;$A131)), SUM(COUNTIFS($J$14:$J$89, G$106, $I$14:$I$89, "&gt; 0", $F$14:$F$89, "&lt;&gt;C", $G$14:$G$89, {"1","5W1"}, $G$14:$G$89, {"1";"5W1"}, $K$14:$K$89, "&lt;="&amp;$A130, $L$14:$L$89, "&gt;="&amp;$A131)), SUM(COUNTIFS($J$14:$J$89, G$106, $I$14:$I$89, "&gt; 0", $F$14:$F$89, "&lt;&gt;C", $G$14:$G$89, {"1","5W2"}, $G$14:$G$89, {"1";"5W2"}, $K$14:$K$89, "&lt;="&amp;$A130, $L$14:$L$89, "&gt;="&amp;$A131)), SUM(COUNTIFS($J$14:$J$89, G$106, $I$14:$I$89, "&gt; 0", $F$14:$F$89, "&lt;&gt;C", $G$14:$G$89, {"1","5W3"}, $G$14:$G$89, {"1";"5W3"}, $K$14:$K$89, "&lt;="&amp;$A130, $L$14:$L$89, "&gt;="&amp;$A131)), SUM(COUNTIFS($J$14:$J$89, G$106, $I$14:$I$89, "&gt; 0", $F$14:$F$89, "&lt;&gt;C", $G$14:$G$89, {"1","8W1"}, $G$14:$G$89, {"1";"8W1"}, $K$14:$K$89, "&lt;="&amp;$A130, $L$14:$L$89, "&gt;="&amp;$A131)), SUM(COUNTIFS($J$14:$J$89, G$106, $I$14:$I$89, "&gt; 0", $F$14:$F$89, "&lt;&gt;C", $G$14:$G$89, {"1","8W2"}, $G$14:$G$89, {"1";"8W2"}, $K$14:$K$89, "&lt;="&amp;$A130, $L$14:$L$89, "&gt;="&amp;$A131)), SUM(COUNTIFS($J$14:$J$89, G$106, $I$14:$I$89, "&gt; 0", $F$14:$F$89, "&lt;&gt;C", $G$14:$G$89, {"8W1","5W1"}, $G$14:$G$89, {"8W1";"5W1"}, $K$14:$K$89, "&lt;="&amp;$A130, $L$14:$L$89, "&gt;="&amp;$A131)), SUM(COUNTIFS($J$14:$J$89, G$106, $I$14:$I$89, "&gt; 0", $F$14:$F$89, "&lt;&gt;C", $G$14:$G$89, {"8W1","5W2"}, $G$14:$G$89, {"8W1";"5W2"}, $K$14:$K$89, "&lt;="&amp;$A130, $L$14:$L$89, "&gt;="&amp;$A131)), SUM(COUNTIFS($J$14:$J$89, G$106, $I$14:$I$89, "&gt; 0", $F$14:$F$89, "&lt;&gt;C", $G$14:$G$89, {"8W2","5W2"}, $G$14:$G$89, {"8W2";"5W2"}, $K$14:$K$89, "&lt;="&amp;$A130, $L$14:$L$89, "&gt;="&amp;$A131)), SUM(COUNTIFS($J$14:$J$89, G$106, $I$14:$I$89, "&gt; 0", $F$14:$F$89, "&lt;&gt;C", $G$14:$G$89, {"8W2","5W3"}, $G$14:$G$89, {"8W2";"5W3"}, $K$14:$K$89, "&lt;="&amp;$A130, $L$14:$L$89, "&gt;="&amp;$A131))))</f>
        <v>0</v>
      </c>
      <c r="H130" s="54">
        <f xml:space="preserve"> IF(COUNTIFS($J$14:$J$89, H$106, $I$14:$I$89, "&gt; 0", $F$14:$F$89, "&lt;&gt;C", $K$14:$K$89, "&lt;="&amp;$A130, $L$14:$L$89, "&gt;="&amp;$A131) &lt; 2, COUNTIFS($J$14:$J$89, H$106, $I$14:$I$89, "&gt; 0", $F$14:$F$89, "&lt;&gt;C", $K$14:$K$89, "&lt;="&amp;$A130, $L$14:$L$89, "&gt;="&amp;$A131), MAX(SUM(COUNTIFS($J$14:$J$89, H$106, $I$14:$I$89, "&gt; 0", $F$14:$F$89, "&lt;&gt;C", $G$14:$G$89, {"1"}, $G$14:$G$89, {"1"}, $K$14:$K$89, "&lt;="&amp;$A130, $L$14:$L$89, "&gt;="&amp;$A131)), SUM(COUNTIFS($J$14:$J$89, H$106, $I$14:$I$89, "&gt; 0", $F$14:$F$89, "&lt;&gt;C", $G$14:$G$89, {"1","5W1"}, $G$14:$G$89, {"1";"5W1"}, $K$14:$K$89, "&lt;="&amp;$A130, $L$14:$L$89, "&gt;="&amp;$A131)), SUM(COUNTIFS($J$14:$J$89, H$106, $I$14:$I$89, "&gt; 0", $F$14:$F$89, "&lt;&gt;C", $G$14:$G$89, {"1","5W2"}, $G$14:$G$89, {"1";"5W2"}, $K$14:$K$89, "&lt;="&amp;$A130, $L$14:$L$89, "&gt;="&amp;$A131)), SUM(COUNTIFS($J$14:$J$89, H$106, $I$14:$I$89, "&gt; 0", $F$14:$F$89, "&lt;&gt;C", $G$14:$G$89, {"1","5W3"}, $G$14:$G$89, {"1";"5W3"}, $K$14:$K$89, "&lt;="&amp;$A130, $L$14:$L$89, "&gt;="&amp;$A131)), SUM(COUNTIFS($J$14:$J$89, H$106, $I$14:$I$89, "&gt; 0", $F$14:$F$89, "&lt;&gt;C", $G$14:$G$89, {"1","8W1"}, $G$14:$G$89, {"1";"8W1"}, $K$14:$K$89, "&lt;="&amp;$A130, $L$14:$L$89, "&gt;="&amp;$A131)), SUM(COUNTIFS($J$14:$J$89, H$106, $I$14:$I$89, "&gt; 0", $F$14:$F$89, "&lt;&gt;C", $G$14:$G$89, {"1","8W2"}, $G$14:$G$89, {"1";"8W2"}, $K$14:$K$89, "&lt;="&amp;$A130, $L$14:$L$89, "&gt;="&amp;$A131)), SUM(COUNTIFS($J$14:$J$89, H$106, $I$14:$I$89, "&gt; 0", $F$14:$F$89, "&lt;&gt;C", $G$14:$G$89, {"8W1","5W1"}, $G$14:$G$89, {"8W1";"5W1"}, $K$14:$K$89, "&lt;="&amp;$A130, $L$14:$L$89, "&gt;="&amp;$A131)), SUM(COUNTIFS($J$14:$J$89, H$106, $I$14:$I$89, "&gt; 0", $F$14:$F$89, "&lt;&gt;C", $G$14:$G$89, {"8W1","5W2"}, $G$14:$G$89, {"8W1";"5W2"}, $K$14:$K$89, "&lt;="&amp;$A130, $L$14:$L$89, "&gt;="&amp;$A131)), SUM(COUNTIFS($J$14:$J$89, H$106, $I$14:$I$89, "&gt; 0", $F$14:$F$89, "&lt;&gt;C", $G$14:$G$89, {"8W2","5W2"}, $G$14:$G$89, {"8W2";"5W2"}, $K$14:$K$89, "&lt;="&amp;$A130, $L$14:$L$89, "&gt;="&amp;$A131)), SUM(COUNTIFS($J$14:$J$89, H$106, $I$14:$I$89, "&gt; 0", $F$14:$F$89, "&lt;&gt;C", $G$14:$G$89, {"8W2","5W3"}, $G$14:$G$89, {"8W2";"5W3"}, $K$14:$K$89, "&lt;="&amp;$A130, $L$14:$L$89, "&gt;="&amp;$A131))))</f>
        <v>1</v>
      </c>
      <c r="P130"/>
    </row>
    <row r="131" spans="1:16" ht="15" x14ac:dyDescent="0.25">
      <c r="A131" s="152">
        <f t="shared" si="5"/>
        <v>0.56250000000000011</v>
      </c>
      <c r="B131" s="202" t="str">
        <f t="shared" si="4"/>
        <v>1:30 PM-1:45 PM</v>
      </c>
      <c r="C131" s="54">
        <f xml:space="preserve"> IF(COUNTIFS($J$14:$J$89, C$106, $I$14:$I$89, "&gt; 0", $F$14:$F$89, "&lt;&gt;C", $K$14:$K$89, "&lt;="&amp;$A131, $L$14:$L$89, "&gt;="&amp;$A132) &lt; 2, COUNTIFS($J$14:$J$89, C$106, $I$14:$I$89, "&gt; 0", $F$14:$F$89, "&lt;&gt;C", $K$14:$K$89, "&lt;="&amp;$A131, $L$14:$L$89, "&gt;="&amp;$A132), MAX(SUM(COUNTIFS($J$14:$J$89, C$106, $I$14:$I$89, "&gt; 0", $F$14:$F$89, "&lt;&gt;C", $G$14:$G$89, {"1"}, $G$14:$G$89, {"1"}, $K$14:$K$89, "&lt;="&amp;$A131, $L$14:$L$89, "&gt;="&amp;$A132)), SUM(COUNTIFS($J$14:$J$89, C$106, $I$14:$I$89, "&gt; 0", $F$14:$F$89, "&lt;&gt;C", $G$14:$G$89, {"1","5W1"}, $G$14:$G$89, {"1";"5W1"}, $K$14:$K$89, "&lt;="&amp;$A131, $L$14:$L$89, "&gt;="&amp;$A132)), SUM(COUNTIFS($J$14:$J$89, C$106, $I$14:$I$89, "&gt; 0", $F$14:$F$89, "&lt;&gt;C", $G$14:$G$89, {"1","5W2"}, $G$14:$G$89, {"1";"5W2"}, $K$14:$K$89, "&lt;="&amp;$A131, $L$14:$L$89, "&gt;="&amp;$A132)), SUM(COUNTIFS($J$14:$J$89, C$106, $I$14:$I$89, "&gt; 0", $F$14:$F$89, "&lt;&gt;C", $G$14:$G$89, {"1","5W3"}, $G$14:$G$89, {"1";"5W3"}, $K$14:$K$89, "&lt;="&amp;$A131, $L$14:$L$89, "&gt;="&amp;$A132)), SUM(COUNTIFS($J$14:$J$89, C$106, $I$14:$I$89, "&gt; 0", $F$14:$F$89, "&lt;&gt;C", $G$14:$G$89, {"1","8W1"}, $G$14:$G$89, {"1";"8W1"}, $K$14:$K$89, "&lt;="&amp;$A131, $L$14:$L$89, "&gt;="&amp;$A132)), SUM(COUNTIFS($J$14:$J$89, C$106, $I$14:$I$89, "&gt; 0", $F$14:$F$89, "&lt;&gt;C", $G$14:$G$89, {"1","8W2"}, $G$14:$G$89, {"1";"8W2"}, $K$14:$K$89, "&lt;="&amp;$A131, $L$14:$L$89, "&gt;="&amp;$A132)), SUM(COUNTIFS($J$14:$J$89, C$106, $I$14:$I$89, "&gt; 0", $F$14:$F$89, "&lt;&gt;C", $G$14:$G$89, {"8W1","5W1"}, $G$14:$G$89, {"8W1";"5W1"}, $K$14:$K$89, "&lt;="&amp;$A131, $L$14:$L$89, "&gt;="&amp;$A132)), SUM(COUNTIFS($J$14:$J$89, C$106, $I$14:$I$89, "&gt; 0", $F$14:$F$89, "&lt;&gt;C", $G$14:$G$89, {"8W1","5W2"}, $G$14:$G$89, {"8W1";"5W2"}, $K$14:$K$89, "&lt;="&amp;$A131, $L$14:$L$89, "&gt;="&amp;$A132)), SUM(COUNTIFS($J$14:$J$89, C$106, $I$14:$I$89, "&gt; 0", $F$14:$F$89, "&lt;&gt;C", $G$14:$G$89, {"8W2","5W2"}, $G$14:$G$89, {"8W2";"5W2"}, $K$14:$K$89, "&lt;="&amp;$A131, $L$14:$L$89, "&gt;="&amp;$A132)), SUM(COUNTIFS($J$14:$J$89, C$106, $I$14:$I$89, "&gt; 0", $F$14:$F$89, "&lt;&gt;C", $G$14:$G$89, {"8W2","5W3"}, $G$14:$G$89, {"8W2";"5W3"}, $K$14:$K$89, "&lt;="&amp;$A131, $L$14:$L$89, "&gt;="&amp;$A132))))</f>
        <v>0</v>
      </c>
      <c r="D131" s="54">
        <f xml:space="preserve"> IF(COUNTIFS($J$14:$J$89, D$106, $I$14:$I$89, "&gt; 0", $F$14:$F$89, "&lt;&gt;C", $K$14:$K$89, "&lt;="&amp;$A131, $L$14:$L$89, "&gt;="&amp;$A132) &lt; 2, COUNTIFS($J$14:$J$89, D$106, $I$14:$I$89, "&gt; 0", $F$14:$F$89, "&lt;&gt;C", $K$14:$K$89, "&lt;="&amp;$A131, $L$14:$L$89, "&gt;="&amp;$A132), MAX(SUM(COUNTIFS($J$14:$J$89, D$106, $I$14:$I$89, "&gt; 0", $F$14:$F$89, "&lt;&gt;C", $G$14:$G$89, {"1"}, $G$14:$G$89, {"1"}, $K$14:$K$89, "&lt;="&amp;$A131, $L$14:$L$89, "&gt;="&amp;$A132)), SUM(COUNTIFS($J$14:$J$89, D$106, $I$14:$I$89, "&gt; 0", $F$14:$F$89, "&lt;&gt;C", $G$14:$G$89, {"1","5W1"}, $G$14:$G$89, {"1";"5W1"}, $K$14:$K$89, "&lt;="&amp;$A131, $L$14:$L$89, "&gt;="&amp;$A132)), SUM(COUNTIFS($J$14:$J$89, D$106, $I$14:$I$89, "&gt; 0", $F$14:$F$89, "&lt;&gt;C", $G$14:$G$89, {"1","5W2"}, $G$14:$G$89, {"1";"5W2"}, $K$14:$K$89, "&lt;="&amp;$A131, $L$14:$L$89, "&gt;="&amp;$A132)), SUM(COUNTIFS($J$14:$J$89, D$106, $I$14:$I$89, "&gt; 0", $F$14:$F$89, "&lt;&gt;C", $G$14:$G$89, {"1","5W3"}, $G$14:$G$89, {"1";"5W3"}, $K$14:$K$89, "&lt;="&amp;$A131, $L$14:$L$89, "&gt;="&amp;$A132)), SUM(COUNTIFS($J$14:$J$89, D$106, $I$14:$I$89, "&gt; 0", $F$14:$F$89, "&lt;&gt;C", $G$14:$G$89, {"1","8W1"}, $G$14:$G$89, {"1";"8W1"}, $K$14:$K$89, "&lt;="&amp;$A131, $L$14:$L$89, "&gt;="&amp;$A132)), SUM(COUNTIFS($J$14:$J$89, D$106, $I$14:$I$89, "&gt; 0", $F$14:$F$89, "&lt;&gt;C", $G$14:$G$89, {"1","8W2"}, $G$14:$G$89, {"1";"8W2"}, $K$14:$K$89, "&lt;="&amp;$A131, $L$14:$L$89, "&gt;="&amp;$A132)), SUM(COUNTIFS($J$14:$J$89, D$106, $I$14:$I$89, "&gt; 0", $F$14:$F$89, "&lt;&gt;C", $G$14:$G$89, {"8W1","5W1"}, $G$14:$G$89, {"8W1";"5W1"}, $K$14:$K$89, "&lt;="&amp;$A131, $L$14:$L$89, "&gt;="&amp;$A132)), SUM(COUNTIFS($J$14:$J$89, D$106, $I$14:$I$89, "&gt; 0", $F$14:$F$89, "&lt;&gt;C", $G$14:$G$89, {"8W1","5W2"}, $G$14:$G$89, {"8W1";"5W2"}, $K$14:$K$89, "&lt;="&amp;$A131, $L$14:$L$89, "&gt;="&amp;$A132)), SUM(COUNTIFS($J$14:$J$89, D$106, $I$14:$I$89, "&gt; 0", $F$14:$F$89, "&lt;&gt;C", $G$14:$G$89, {"8W2","5W2"}, $G$14:$G$89, {"8W2";"5W2"}, $K$14:$K$89, "&lt;="&amp;$A131, $L$14:$L$89, "&gt;="&amp;$A132)), SUM(COUNTIFS($J$14:$J$89, D$106, $I$14:$I$89, "&gt; 0", $F$14:$F$89, "&lt;&gt;C", $G$14:$G$89, {"8W2","5W3"}, $G$14:$G$89, {"8W2";"5W3"}, $K$14:$K$89, "&lt;="&amp;$A131, $L$14:$L$89, "&gt;="&amp;$A132))))</f>
        <v>1</v>
      </c>
      <c r="E131" s="54">
        <f xml:space="preserve"> IF(COUNTIFS($J$14:$J$89, E$106, $I$14:$I$89, "&gt; 0", $F$14:$F$89, "&lt;&gt;C", $K$14:$K$89, "&lt;="&amp;$A131, $L$14:$L$89, "&gt;="&amp;$A132) &lt; 2, COUNTIFS($J$14:$J$89, E$106, $I$14:$I$89, "&gt; 0", $F$14:$F$89, "&lt;&gt;C", $K$14:$K$89, "&lt;="&amp;$A131, $L$14:$L$89, "&gt;="&amp;$A132), MAX(SUM(COUNTIFS($J$14:$J$89, E$106, $I$14:$I$89, "&gt; 0", $F$14:$F$89, "&lt;&gt;C", $G$14:$G$89, {"1"}, $G$14:$G$89, {"1"}, $K$14:$K$89, "&lt;="&amp;$A131, $L$14:$L$89, "&gt;="&amp;$A132)), SUM(COUNTIFS($J$14:$J$89, E$106, $I$14:$I$89, "&gt; 0", $F$14:$F$89, "&lt;&gt;C", $G$14:$G$89, {"1","5W1"}, $G$14:$G$89, {"1";"5W1"}, $K$14:$K$89, "&lt;="&amp;$A131, $L$14:$L$89, "&gt;="&amp;$A132)), SUM(COUNTIFS($J$14:$J$89, E$106, $I$14:$I$89, "&gt; 0", $F$14:$F$89, "&lt;&gt;C", $G$14:$G$89, {"1","5W2"}, $G$14:$G$89, {"1";"5W2"}, $K$14:$K$89, "&lt;="&amp;$A131, $L$14:$L$89, "&gt;="&amp;$A132)), SUM(COUNTIFS($J$14:$J$89, E$106, $I$14:$I$89, "&gt; 0", $F$14:$F$89, "&lt;&gt;C", $G$14:$G$89, {"1","5W3"}, $G$14:$G$89, {"1";"5W3"}, $K$14:$K$89, "&lt;="&amp;$A131, $L$14:$L$89, "&gt;="&amp;$A132)), SUM(COUNTIFS($J$14:$J$89, E$106, $I$14:$I$89, "&gt; 0", $F$14:$F$89, "&lt;&gt;C", $G$14:$G$89, {"1","8W1"}, $G$14:$G$89, {"1";"8W1"}, $K$14:$K$89, "&lt;="&amp;$A131, $L$14:$L$89, "&gt;="&amp;$A132)), SUM(COUNTIFS($J$14:$J$89, E$106, $I$14:$I$89, "&gt; 0", $F$14:$F$89, "&lt;&gt;C", $G$14:$G$89, {"1","8W2"}, $G$14:$G$89, {"1";"8W2"}, $K$14:$K$89, "&lt;="&amp;$A131, $L$14:$L$89, "&gt;="&amp;$A132)), SUM(COUNTIFS($J$14:$J$89, E$106, $I$14:$I$89, "&gt; 0", $F$14:$F$89, "&lt;&gt;C", $G$14:$G$89, {"8W1","5W1"}, $G$14:$G$89, {"8W1";"5W1"}, $K$14:$K$89, "&lt;="&amp;$A131, $L$14:$L$89, "&gt;="&amp;$A132)), SUM(COUNTIFS($J$14:$J$89, E$106, $I$14:$I$89, "&gt; 0", $F$14:$F$89, "&lt;&gt;C", $G$14:$G$89, {"8W1","5W2"}, $G$14:$G$89, {"8W1";"5W2"}, $K$14:$K$89, "&lt;="&amp;$A131, $L$14:$L$89, "&gt;="&amp;$A132)), SUM(COUNTIFS($J$14:$J$89, E$106, $I$14:$I$89, "&gt; 0", $F$14:$F$89, "&lt;&gt;C", $G$14:$G$89, {"8W2","5W2"}, $G$14:$G$89, {"8W2";"5W2"}, $K$14:$K$89, "&lt;="&amp;$A131, $L$14:$L$89, "&gt;="&amp;$A132)), SUM(COUNTIFS($J$14:$J$89, E$106, $I$14:$I$89, "&gt; 0", $F$14:$F$89, "&lt;&gt;C", $G$14:$G$89, {"8W2","5W3"}, $G$14:$G$89, {"8W2";"5W3"}, $K$14:$K$89, "&lt;="&amp;$A131, $L$14:$L$89, "&gt;="&amp;$A132))))</f>
        <v>0</v>
      </c>
      <c r="F131" s="54">
        <f xml:space="preserve"> IF(COUNTIFS($J$14:$J$89, F$106, $I$14:$I$89, "&gt; 0", $F$14:$F$89, "&lt;&gt;C", $K$14:$K$89, "&lt;="&amp;$A131, $L$14:$L$89, "&gt;="&amp;$A132) &lt; 2, COUNTIFS($J$14:$J$89, F$106, $I$14:$I$89, "&gt; 0", $F$14:$F$89, "&lt;&gt;C", $K$14:$K$89, "&lt;="&amp;$A131, $L$14:$L$89, "&gt;="&amp;$A132), MAX(SUM(COUNTIFS($J$14:$J$89, F$106, $I$14:$I$89, "&gt; 0", $F$14:$F$89, "&lt;&gt;C", $G$14:$G$89, {"1"}, $G$14:$G$89, {"1"}, $K$14:$K$89, "&lt;="&amp;$A131, $L$14:$L$89, "&gt;="&amp;$A132)), SUM(COUNTIFS($J$14:$J$89, F$106, $I$14:$I$89, "&gt; 0", $F$14:$F$89, "&lt;&gt;C", $G$14:$G$89, {"1","5W1"}, $G$14:$G$89, {"1";"5W1"}, $K$14:$K$89, "&lt;="&amp;$A131, $L$14:$L$89, "&gt;="&amp;$A132)), SUM(COUNTIFS($J$14:$J$89, F$106, $I$14:$I$89, "&gt; 0", $F$14:$F$89, "&lt;&gt;C", $G$14:$G$89, {"1","5W2"}, $G$14:$G$89, {"1";"5W2"}, $K$14:$K$89, "&lt;="&amp;$A131, $L$14:$L$89, "&gt;="&amp;$A132)), SUM(COUNTIFS($J$14:$J$89, F$106, $I$14:$I$89, "&gt; 0", $F$14:$F$89, "&lt;&gt;C", $G$14:$G$89, {"1","5W3"}, $G$14:$G$89, {"1";"5W3"}, $K$14:$K$89, "&lt;="&amp;$A131, $L$14:$L$89, "&gt;="&amp;$A132)), SUM(COUNTIFS($J$14:$J$89, F$106, $I$14:$I$89, "&gt; 0", $F$14:$F$89, "&lt;&gt;C", $G$14:$G$89, {"1","8W1"}, $G$14:$G$89, {"1";"8W1"}, $K$14:$K$89, "&lt;="&amp;$A131, $L$14:$L$89, "&gt;="&amp;$A132)), SUM(COUNTIFS($J$14:$J$89, F$106, $I$14:$I$89, "&gt; 0", $F$14:$F$89, "&lt;&gt;C", $G$14:$G$89, {"1","8W2"}, $G$14:$G$89, {"1";"8W2"}, $K$14:$K$89, "&lt;="&amp;$A131, $L$14:$L$89, "&gt;="&amp;$A132)), SUM(COUNTIFS($J$14:$J$89, F$106, $I$14:$I$89, "&gt; 0", $F$14:$F$89, "&lt;&gt;C", $G$14:$G$89, {"8W1","5W1"}, $G$14:$G$89, {"8W1";"5W1"}, $K$14:$K$89, "&lt;="&amp;$A131, $L$14:$L$89, "&gt;="&amp;$A132)), SUM(COUNTIFS($J$14:$J$89, F$106, $I$14:$I$89, "&gt; 0", $F$14:$F$89, "&lt;&gt;C", $G$14:$G$89, {"8W1","5W2"}, $G$14:$G$89, {"8W1";"5W2"}, $K$14:$K$89, "&lt;="&amp;$A131, $L$14:$L$89, "&gt;="&amp;$A132)), SUM(COUNTIFS($J$14:$J$89, F$106, $I$14:$I$89, "&gt; 0", $F$14:$F$89, "&lt;&gt;C", $G$14:$G$89, {"8W2","5W2"}, $G$14:$G$89, {"8W2";"5W2"}, $K$14:$K$89, "&lt;="&amp;$A131, $L$14:$L$89, "&gt;="&amp;$A132)), SUM(COUNTIFS($J$14:$J$89, F$106, $I$14:$I$89, "&gt; 0", $F$14:$F$89, "&lt;&gt;C", $G$14:$G$89, {"8W2","5W3"}, $G$14:$G$89, {"8W2";"5W3"}, $K$14:$K$89, "&lt;="&amp;$A131, $L$14:$L$89, "&gt;="&amp;$A132))))</f>
        <v>1</v>
      </c>
      <c r="G131" s="54">
        <f xml:space="preserve"> IF(COUNTIFS($J$14:$J$89, G$106, $I$14:$I$89, "&gt; 0", $F$14:$F$89, "&lt;&gt;C", $K$14:$K$89, "&lt;="&amp;$A131, $L$14:$L$89, "&gt;="&amp;$A132) &lt; 2, COUNTIFS($J$14:$J$89, G$106, $I$14:$I$89, "&gt; 0", $F$14:$F$89, "&lt;&gt;C", $K$14:$K$89, "&lt;="&amp;$A131, $L$14:$L$89, "&gt;="&amp;$A132), MAX(SUM(COUNTIFS($J$14:$J$89, G$106, $I$14:$I$89, "&gt; 0", $F$14:$F$89, "&lt;&gt;C", $G$14:$G$89, {"1"}, $G$14:$G$89, {"1"}, $K$14:$K$89, "&lt;="&amp;$A131, $L$14:$L$89, "&gt;="&amp;$A132)), SUM(COUNTIFS($J$14:$J$89, G$106, $I$14:$I$89, "&gt; 0", $F$14:$F$89, "&lt;&gt;C", $G$14:$G$89, {"1","5W1"}, $G$14:$G$89, {"1";"5W1"}, $K$14:$K$89, "&lt;="&amp;$A131, $L$14:$L$89, "&gt;="&amp;$A132)), SUM(COUNTIFS($J$14:$J$89, G$106, $I$14:$I$89, "&gt; 0", $F$14:$F$89, "&lt;&gt;C", $G$14:$G$89, {"1","5W2"}, $G$14:$G$89, {"1";"5W2"}, $K$14:$K$89, "&lt;="&amp;$A131, $L$14:$L$89, "&gt;="&amp;$A132)), SUM(COUNTIFS($J$14:$J$89, G$106, $I$14:$I$89, "&gt; 0", $F$14:$F$89, "&lt;&gt;C", $G$14:$G$89, {"1","5W3"}, $G$14:$G$89, {"1";"5W3"}, $K$14:$K$89, "&lt;="&amp;$A131, $L$14:$L$89, "&gt;="&amp;$A132)), SUM(COUNTIFS($J$14:$J$89, G$106, $I$14:$I$89, "&gt; 0", $F$14:$F$89, "&lt;&gt;C", $G$14:$G$89, {"1","8W1"}, $G$14:$G$89, {"1";"8W1"}, $K$14:$K$89, "&lt;="&amp;$A131, $L$14:$L$89, "&gt;="&amp;$A132)), SUM(COUNTIFS($J$14:$J$89, G$106, $I$14:$I$89, "&gt; 0", $F$14:$F$89, "&lt;&gt;C", $G$14:$G$89, {"1","8W2"}, $G$14:$G$89, {"1";"8W2"}, $K$14:$K$89, "&lt;="&amp;$A131, $L$14:$L$89, "&gt;="&amp;$A132)), SUM(COUNTIFS($J$14:$J$89, G$106, $I$14:$I$89, "&gt; 0", $F$14:$F$89, "&lt;&gt;C", $G$14:$G$89, {"8W1","5W1"}, $G$14:$G$89, {"8W1";"5W1"}, $K$14:$K$89, "&lt;="&amp;$A131, $L$14:$L$89, "&gt;="&amp;$A132)), SUM(COUNTIFS($J$14:$J$89, G$106, $I$14:$I$89, "&gt; 0", $F$14:$F$89, "&lt;&gt;C", $G$14:$G$89, {"8W1","5W2"}, $G$14:$G$89, {"8W1";"5W2"}, $K$14:$K$89, "&lt;="&amp;$A131, $L$14:$L$89, "&gt;="&amp;$A132)), SUM(COUNTIFS($J$14:$J$89, G$106, $I$14:$I$89, "&gt; 0", $F$14:$F$89, "&lt;&gt;C", $G$14:$G$89, {"8W2","5W2"}, $G$14:$G$89, {"8W2";"5W2"}, $K$14:$K$89, "&lt;="&amp;$A131, $L$14:$L$89, "&gt;="&amp;$A132)), SUM(COUNTIFS($J$14:$J$89, G$106, $I$14:$I$89, "&gt; 0", $F$14:$F$89, "&lt;&gt;C", $G$14:$G$89, {"8W2","5W3"}, $G$14:$G$89, {"8W2";"5W3"}, $K$14:$K$89, "&lt;="&amp;$A131, $L$14:$L$89, "&gt;="&amp;$A132))))</f>
        <v>0</v>
      </c>
      <c r="H131" s="54">
        <f xml:space="preserve"> IF(COUNTIFS($J$14:$J$89, H$106, $I$14:$I$89, "&gt; 0", $F$14:$F$89, "&lt;&gt;C", $K$14:$K$89, "&lt;="&amp;$A131, $L$14:$L$89, "&gt;="&amp;$A132) &lt; 2, COUNTIFS($J$14:$J$89, H$106, $I$14:$I$89, "&gt; 0", $F$14:$F$89, "&lt;&gt;C", $K$14:$K$89, "&lt;="&amp;$A131, $L$14:$L$89, "&gt;="&amp;$A132), MAX(SUM(COUNTIFS($J$14:$J$89, H$106, $I$14:$I$89, "&gt; 0", $F$14:$F$89, "&lt;&gt;C", $G$14:$G$89, {"1"}, $G$14:$G$89, {"1"}, $K$14:$K$89, "&lt;="&amp;$A131, $L$14:$L$89, "&gt;="&amp;$A132)), SUM(COUNTIFS($J$14:$J$89, H$106, $I$14:$I$89, "&gt; 0", $F$14:$F$89, "&lt;&gt;C", $G$14:$G$89, {"1","5W1"}, $G$14:$G$89, {"1";"5W1"}, $K$14:$K$89, "&lt;="&amp;$A131, $L$14:$L$89, "&gt;="&amp;$A132)), SUM(COUNTIFS($J$14:$J$89, H$106, $I$14:$I$89, "&gt; 0", $F$14:$F$89, "&lt;&gt;C", $G$14:$G$89, {"1","5W2"}, $G$14:$G$89, {"1";"5W2"}, $K$14:$K$89, "&lt;="&amp;$A131, $L$14:$L$89, "&gt;="&amp;$A132)), SUM(COUNTIFS($J$14:$J$89, H$106, $I$14:$I$89, "&gt; 0", $F$14:$F$89, "&lt;&gt;C", $G$14:$G$89, {"1","5W3"}, $G$14:$G$89, {"1";"5W3"}, $K$14:$K$89, "&lt;="&amp;$A131, $L$14:$L$89, "&gt;="&amp;$A132)), SUM(COUNTIFS($J$14:$J$89, H$106, $I$14:$I$89, "&gt; 0", $F$14:$F$89, "&lt;&gt;C", $G$14:$G$89, {"1","8W1"}, $G$14:$G$89, {"1";"8W1"}, $K$14:$K$89, "&lt;="&amp;$A131, $L$14:$L$89, "&gt;="&amp;$A132)), SUM(COUNTIFS($J$14:$J$89, H$106, $I$14:$I$89, "&gt; 0", $F$14:$F$89, "&lt;&gt;C", $G$14:$G$89, {"1","8W2"}, $G$14:$G$89, {"1";"8W2"}, $K$14:$K$89, "&lt;="&amp;$A131, $L$14:$L$89, "&gt;="&amp;$A132)), SUM(COUNTIFS($J$14:$J$89, H$106, $I$14:$I$89, "&gt; 0", $F$14:$F$89, "&lt;&gt;C", $G$14:$G$89, {"8W1","5W1"}, $G$14:$G$89, {"8W1";"5W1"}, $K$14:$K$89, "&lt;="&amp;$A131, $L$14:$L$89, "&gt;="&amp;$A132)), SUM(COUNTIFS($J$14:$J$89, H$106, $I$14:$I$89, "&gt; 0", $F$14:$F$89, "&lt;&gt;C", $G$14:$G$89, {"8W1","5W2"}, $G$14:$G$89, {"8W1";"5W2"}, $K$14:$K$89, "&lt;="&amp;$A131, $L$14:$L$89, "&gt;="&amp;$A132)), SUM(COUNTIFS($J$14:$J$89, H$106, $I$14:$I$89, "&gt; 0", $F$14:$F$89, "&lt;&gt;C", $G$14:$G$89, {"8W2","5W2"}, $G$14:$G$89, {"8W2";"5W2"}, $K$14:$K$89, "&lt;="&amp;$A131, $L$14:$L$89, "&gt;="&amp;$A132)), SUM(COUNTIFS($J$14:$J$89, H$106, $I$14:$I$89, "&gt; 0", $F$14:$F$89, "&lt;&gt;C", $G$14:$G$89, {"8W2","5W3"}, $G$14:$G$89, {"8W2";"5W3"}, $K$14:$K$89, "&lt;="&amp;$A131, $L$14:$L$89, "&gt;="&amp;$A132))))</f>
        <v>1</v>
      </c>
      <c r="P131"/>
    </row>
    <row r="132" spans="1:16" ht="15" x14ac:dyDescent="0.25">
      <c r="A132" s="152">
        <f t="shared" si="5"/>
        <v>0.57291666666666674</v>
      </c>
      <c r="B132" s="202" t="str">
        <f t="shared" si="4"/>
        <v>1:45 PM-2:00 PM</v>
      </c>
      <c r="C132" s="54">
        <f xml:space="preserve"> IF(COUNTIFS($J$14:$J$89, C$106, $I$14:$I$89, "&gt; 0", $F$14:$F$89, "&lt;&gt;C", $K$14:$K$89, "&lt;="&amp;$A132, $L$14:$L$89, "&gt;="&amp;$A133) &lt; 2, COUNTIFS($J$14:$J$89, C$106, $I$14:$I$89, "&gt; 0", $F$14:$F$89, "&lt;&gt;C", $K$14:$K$89, "&lt;="&amp;$A132, $L$14:$L$89, "&gt;="&amp;$A133), MAX(SUM(COUNTIFS($J$14:$J$89, C$106, $I$14:$I$89, "&gt; 0", $F$14:$F$89, "&lt;&gt;C", $G$14:$G$89, {"1"}, $G$14:$G$89, {"1"}, $K$14:$K$89, "&lt;="&amp;$A132, $L$14:$L$89, "&gt;="&amp;$A133)), SUM(COUNTIFS($J$14:$J$89, C$106, $I$14:$I$89, "&gt; 0", $F$14:$F$89, "&lt;&gt;C", $G$14:$G$89, {"1","5W1"}, $G$14:$G$89, {"1";"5W1"}, $K$14:$K$89, "&lt;="&amp;$A132, $L$14:$L$89, "&gt;="&amp;$A133)), SUM(COUNTIFS($J$14:$J$89, C$106, $I$14:$I$89, "&gt; 0", $F$14:$F$89, "&lt;&gt;C", $G$14:$G$89, {"1","5W2"}, $G$14:$G$89, {"1";"5W2"}, $K$14:$K$89, "&lt;="&amp;$A132, $L$14:$L$89, "&gt;="&amp;$A133)), SUM(COUNTIFS($J$14:$J$89, C$106, $I$14:$I$89, "&gt; 0", $F$14:$F$89, "&lt;&gt;C", $G$14:$G$89, {"1","5W3"}, $G$14:$G$89, {"1";"5W3"}, $K$14:$K$89, "&lt;="&amp;$A132, $L$14:$L$89, "&gt;="&amp;$A133)), SUM(COUNTIFS($J$14:$J$89, C$106, $I$14:$I$89, "&gt; 0", $F$14:$F$89, "&lt;&gt;C", $G$14:$G$89, {"1","8W1"}, $G$14:$G$89, {"1";"8W1"}, $K$14:$K$89, "&lt;="&amp;$A132, $L$14:$L$89, "&gt;="&amp;$A133)), SUM(COUNTIFS($J$14:$J$89, C$106, $I$14:$I$89, "&gt; 0", $F$14:$F$89, "&lt;&gt;C", $G$14:$G$89, {"1","8W2"}, $G$14:$G$89, {"1";"8W2"}, $K$14:$K$89, "&lt;="&amp;$A132, $L$14:$L$89, "&gt;="&amp;$A133)), SUM(COUNTIFS($J$14:$J$89, C$106, $I$14:$I$89, "&gt; 0", $F$14:$F$89, "&lt;&gt;C", $G$14:$G$89, {"8W1","5W1"}, $G$14:$G$89, {"8W1";"5W1"}, $K$14:$K$89, "&lt;="&amp;$A132, $L$14:$L$89, "&gt;="&amp;$A133)), SUM(COUNTIFS($J$14:$J$89, C$106, $I$14:$I$89, "&gt; 0", $F$14:$F$89, "&lt;&gt;C", $G$14:$G$89, {"8W1","5W2"}, $G$14:$G$89, {"8W1";"5W2"}, $K$14:$K$89, "&lt;="&amp;$A132, $L$14:$L$89, "&gt;="&amp;$A133)), SUM(COUNTIFS($J$14:$J$89, C$106, $I$14:$I$89, "&gt; 0", $F$14:$F$89, "&lt;&gt;C", $G$14:$G$89, {"8W2","5W2"}, $G$14:$G$89, {"8W2";"5W2"}, $K$14:$K$89, "&lt;="&amp;$A132, $L$14:$L$89, "&gt;="&amp;$A133)), SUM(COUNTIFS($J$14:$J$89, C$106, $I$14:$I$89, "&gt; 0", $F$14:$F$89, "&lt;&gt;C", $G$14:$G$89, {"8W2","5W3"}, $G$14:$G$89, {"8W2";"5W3"}, $K$14:$K$89, "&lt;="&amp;$A132, $L$14:$L$89, "&gt;="&amp;$A133))))</f>
        <v>0</v>
      </c>
      <c r="D132" s="54">
        <f xml:space="preserve"> IF(COUNTIFS($J$14:$J$89, D$106, $I$14:$I$89, "&gt; 0", $F$14:$F$89, "&lt;&gt;C", $K$14:$K$89, "&lt;="&amp;$A132, $L$14:$L$89, "&gt;="&amp;$A133) &lt; 2, COUNTIFS($J$14:$J$89, D$106, $I$14:$I$89, "&gt; 0", $F$14:$F$89, "&lt;&gt;C", $K$14:$K$89, "&lt;="&amp;$A132, $L$14:$L$89, "&gt;="&amp;$A133), MAX(SUM(COUNTIFS($J$14:$J$89, D$106, $I$14:$I$89, "&gt; 0", $F$14:$F$89, "&lt;&gt;C", $G$14:$G$89, {"1"}, $G$14:$G$89, {"1"}, $K$14:$K$89, "&lt;="&amp;$A132, $L$14:$L$89, "&gt;="&amp;$A133)), SUM(COUNTIFS($J$14:$J$89, D$106, $I$14:$I$89, "&gt; 0", $F$14:$F$89, "&lt;&gt;C", $G$14:$G$89, {"1","5W1"}, $G$14:$G$89, {"1";"5W1"}, $K$14:$K$89, "&lt;="&amp;$A132, $L$14:$L$89, "&gt;="&amp;$A133)), SUM(COUNTIFS($J$14:$J$89, D$106, $I$14:$I$89, "&gt; 0", $F$14:$F$89, "&lt;&gt;C", $G$14:$G$89, {"1","5W2"}, $G$14:$G$89, {"1";"5W2"}, $K$14:$K$89, "&lt;="&amp;$A132, $L$14:$L$89, "&gt;="&amp;$A133)), SUM(COUNTIFS($J$14:$J$89, D$106, $I$14:$I$89, "&gt; 0", $F$14:$F$89, "&lt;&gt;C", $G$14:$G$89, {"1","5W3"}, $G$14:$G$89, {"1";"5W3"}, $K$14:$K$89, "&lt;="&amp;$A132, $L$14:$L$89, "&gt;="&amp;$A133)), SUM(COUNTIFS($J$14:$J$89, D$106, $I$14:$I$89, "&gt; 0", $F$14:$F$89, "&lt;&gt;C", $G$14:$G$89, {"1","8W1"}, $G$14:$G$89, {"1";"8W1"}, $K$14:$K$89, "&lt;="&amp;$A132, $L$14:$L$89, "&gt;="&amp;$A133)), SUM(COUNTIFS($J$14:$J$89, D$106, $I$14:$I$89, "&gt; 0", $F$14:$F$89, "&lt;&gt;C", $G$14:$G$89, {"1","8W2"}, $G$14:$G$89, {"1";"8W2"}, $K$14:$K$89, "&lt;="&amp;$A132, $L$14:$L$89, "&gt;="&amp;$A133)), SUM(COUNTIFS($J$14:$J$89, D$106, $I$14:$I$89, "&gt; 0", $F$14:$F$89, "&lt;&gt;C", $G$14:$G$89, {"8W1","5W1"}, $G$14:$G$89, {"8W1";"5W1"}, $K$14:$K$89, "&lt;="&amp;$A132, $L$14:$L$89, "&gt;="&amp;$A133)), SUM(COUNTIFS($J$14:$J$89, D$106, $I$14:$I$89, "&gt; 0", $F$14:$F$89, "&lt;&gt;C", $G$14:$G$89, {"8W1","5W2"}, $G$14:$G$89, {"8W1";"5W2"}, $K$14:$K$89, "&lt;="&amp;$A132, $L$14:$L$89, "&gt;="&amp;$A133)), SUM(COUNTIFS($J$14:$J$89, D$106, $I$14:$I$89, "&gt; 0", $F$14:$F$89, "&lt;&gt;C", $G$14:$G$89, {"8W2","5W2"}, $G$14:$G$89, {"8W2";"5W2"}, $K$14:$K$89, "&lt;="&amp;$A132, $L$14:$L$89, "&gt;="&amp;$A133)), SUM(COUNTIFS($J$14:$J$89, D$106, $I$14:$I$89, "&gt; 0", $F$14:$F$89, "&lt;&gt;C", $G$14:$G$89, {"8W2","5W3"}, $G$14:$G$89, {"8W2";"5W3"}, $K$14:$K$89, "&lt;="&amp;$A132, $L$14:$L$89, "&gt;="&amp;$A133))))</f>
        <v>1</v>
      </c>
      <c r="E132" s="54">
        <f xml:space="preserve"> IF(COUNTIFS($J$14:$J$89, E$106, $I$14:$I$89, "&gt; 0", $F$14:$F$89, "&lt;&gt;C", $K$14:$K$89, "&lt;="&amp;$A132, $L$14:$L$89, "&gt;="&amp;$A133) &lt; 2, COUNTIFS($J$14:$J$89, E$106, $I$14:$I$89, "&gt; 0", $F$14:$F$89, "&lt;&gt;C", $K$14:$K$89, "&lt;="&amp;$A132, $L$14:$L$89, "&gt;="&amp;$A133), MAX(SUM(COUNTIFS($J$14:$J$89, E$106, $I$14:$I$89, "&gt; 0", $F$14:$F$89, "&lt;&gt;C", $G$14:$G$89, {"1"}, $G$14:$G$89, {"1"}, $K$14:$K$89, "&lt;="&amp;$A132, $L$14:$L$89, "&gt;="&amp;$A133)), SUM(COUNTIFS($J$14:$J$89, E$106, $I$14:$I$89, "&gt; 0", $F$14:$F$89, "&lt;&gt;C", $G$14:$G$89, {"1","5W1"}, $G$14:$G$89, {"1";"5W1"}, $K$14:$K$89, "&lt;="&amp;$A132, $L$14:$L$89, "&gt;="&amp;$A133)), SUM(COUNTIFS($J$14:$J$89, E$106, $I$14:$I$89, "&gt; 0", $F$14:$F$89, "&lt;&gt;C", $G$14:$G$89, {"1","5W2"}, $G$14:$G$89, {"1";"5W2"}, $K$14:$K$89, "&lt;="&amp;$A132, $L$14:$L$89, "&gt;="&amp;$A133)), SUM(COUNTIFS($J$14:$J$89, E$106, $I$14:$I$89, "&gt; 0", $F$14:$F$89, "&lt;&gt;C", $G$14:$G$89, {"1","5W3"}, $G$14:$G$89, {"1";"5W3"}, $K$14:$K$89, "&lt;="&amp;$A132, $L$14:$L$89, "&gt;="&amp;$A133)), SUM(COUNTIFS($J$14:$J$89, E$106, $I$14:$I$89, "&gt; 0", $F$14:$F$89, "&lt;&gt;C", $G$14:$G$89, {"1","8W1"}, $G$14:$G$89, {"1";"8W1"}, $K$14:$K$89, "&lt;="&amp;$A132, $L$14:$L$89, "&gt;="&amp;$A133)), SUM(COUNTIFS($J$14:$J$89, E$106, $I$14:$I$89, "&gt; 0", $F$14:$F$89, "&lt;&gt;C", $G$14:$G$89, {"1","8W2"}, $G$14:$G$89, {"1";"8W2"}, $K$14:$K$89, "&lt;="&amp;$A132, $L$14:$L$89, "&gt;="&amp;$A133)), SUM(COUNTIFS($J$14:$J$89, E$106, $I$14:$I$89, "&gt; 0", $F$14:$F$89, "&lt;&gt;C", $G$14:$G$89, {"8W1","5W1"}, $G$14:$G$89, {"8W1";"5W1"}, $K$14:$K$89, "&lt;="&amp;$A132, $L$14:$L$89, "&gt;="&amp;$A133)), SUM(COUNTIFS($J$14:$J$89, E$106, $I$14:$I$89, "&gt; 0", $F$14:$F$89, "&lt;&gt;C", $G$14:$G$89, {"8W1","5W2"}, $G$14:$G$89, {"8W1";"5W2"}, $K$14:$K$89, "&lt;="&amp;$A132, $L$14:$L$89, "&gt;="&amp;$A133)), SUM(COUNTIFS($J$14:$J$89, E$106, $I$14:$I$89, "&gt; 0", $F$14:$F$89, "&lt;&gt;C", $G$14:$G$89, {"8W2","5W2"}, $G$14:$G$89, {"8W2";"5W2"}, $K$14:$K$89, "&lt;="&amp;$A132, $L$14:$L$89, "&gt;="&amp;$A133)), SUM(COUNTIFS($J$14:$J$89, E$106, $I$14:$I$89, "&gt; 0", $F$14:$F$89, "&lt;&gt;C", $G$14:$G$89, {"8W2","5W3"}, $G$14:$G$89, {"8W2";"5W3"}, $K$14:$K$89, "&lt;="&amp;$A132, $L$14:$L$89, "&gt;="&amp;$A133))))</f>
        <v>0</v>
      </c>
      <c r="F132" s="54">
        <f xml:space="preserve"> IF(COUNTIFS($J$14:$J$89, F$106, $I$14:$I$89, "&gt; 0", $F$14:$F$89, "&lt;&gt;C", $K$14:$K$89, "&lt;="&amp;$A132, $L$14:$L$89, "&gt;="&amp;$A133) &lt; 2, COUNTIFS($J$14:$J$89, F$106, $I$14:$I$89, "&gt; 0", $F$14:$F$89, "&lt;&gt;C", $K$14:$K$89, "&lt;="&amp;$A132, $L$14:$L$89, "&gt;="&amp;$A133), MAX(SUM(COUNTIFS($J$14:$J$89, F$106, $I$14:$I$89, "&gt; 0", $F$14:$F$89, "&lt;&gt;C", $G$14:$G$89, {"1"}, $G$14:$G$89, {"1"}, $K$14:$K$89, "&lt;="&amp;$A132, $L$14:$L$89, "&gt;="&amp;$A133)), SUM(COUNTIFS($J$14:$J$89, F$106, $I$14:$I$89, "&gt; 0", $F$14:$F$89, "&lt;&gt;C", $G$14:$G$89, {"1","5W1"}, $G$14:$G$89, {"1";"5W1"}, $K$14:$K$89, "&lt;="&amp;$A132, $L$14:$L$89, "&gt;="&amp;$A133)), SUM(COUNTIFS($J$14:$J$89, F$106, $I$14:$I$89, "&gt; 0", $F$14:$F$89, "&lt;&gt;C", $G$14:$G$89, {"1","5W2"}, $G$14:$G$89, {"1";"5W2"}, $K$14:$K$89, "&lt;="&amp;$A132, $L$14:$L$89, "&gt;="&amp;$A133)), SUM(COUNTIFS($J$14:$J$89, F$106, $I$14:$I$89, "&gt; 0", $F$14:$F$89, "&lt;&gt;C", $G$14:$G$89, {"1","5W3"}, $G$14:$G$89, {"1";"5W3"}, $K$14:$K$89, "&lt;="&amp;$A132, $L$14:$L$89, "&gt;="&amp;$A133)), SUM(COUNTIFS($J$14:$J$89, F$106, $I$14:$I$89, "&gt; 0", $F$14:$F$89, "&lt;&gt;C", $G$14:$G$89, {"1","8W1"}, $G$14:$G$89, {"1";"8W1"}, $K$14:$K$89, "&lt;="&amp;$A132, $L$14:$L$89, "&gt;="&amp;$A133)), SUM(COUNTIFS($J$14:$J$89, F$106, $I$14:$I$89, "&gt; 0", $F$14:$F$89, "&lt;&gt;C", $G$14:$G$89, {"1","8W2"}, $G$14:$G$89, {"1";"8W2"}, $K$14:$K$89, "&lt;="&amp;$A132, $L$14:$L$89, "&gt;="&amp;$A133)), SUM(COUNTIFS($J$14:$J$89, F$106, $I$14:$I$89, "&gt; 0", $F$14:$F$89, "&lt;&gt;C", $G$14:$G$89, {"8W1","5W1"}, $G$14:$G$89, {"8W1";"5W1"}, $K$14:$K$89, "&lt;="&amp;$A132, $L$14:$L$89, "&gt;="&amp;$A133)), SUM(COUNTIFS($J$14:$J$89, F$106, $I$14:$I$89, "&gt; 0", $F$14:$F$89, "&lt;&gt;C", $G$14:$G$89, {"8W1","5W2"}, $G$14:$G$89, {"8W1";"5W2"}, $K$14:$K$89, "&lt;="&amp;$A132, $L$14:$L$89, "&gt;="&amp;$A133)), SUM(COUNTIFS($J$14:$J$89, F$106, $I$14:$I$89, "&gt; 0", $F$14:$F$89, "&lt;&gt;C", $G$14:$G$89, {"8W2","5W2"}, $G$14:$G$89, {"8W2";"5W2"}, $K$14:$K$89, "&lt;="&amp;$A132, $L$14:$L$89, "&gt;="&amp;$A133)), SUM(COUNTIFS($J$14:$J$89, F$106, $I$14:$I$89, "&gt; 0", $F$14:$F$89, "&lt;&gt;C", $G$14:$G$89, {"8W2","5W3"}, $G$14:$G$89, {"8W2";"5W3"}, $K$14:$K$89, "&lt;="&amp;$A132, $L$14:$L$89, "&gt;="&amp;$A133))))</f>
        <v>1</v>
      </c>
      <c r="G132" s="54">
        <f xml:space="preserve"> IF(COUNTIFS($J$14:$J$89, G$106, $I$14:$I$89, "&gt; 0", $F$14:$F$89, "&lt;&gt;C", $K$14:$K$89, "&lt;="&amp;$A132, $L$14:$L$89, "&gt;="&amp;$A133) &lt; 2, COUNTIFS($J$14:$J$89, G$106, $I$14:$I$89, "&gt; 0", $F$14:$F$89, "&lt;&gt;C", $K$14:$K$89, "&lt;="&amp;$A132, $L$14:$L$89, "&gt;="&amp;$A133), MAX(SUM(COUNTIFS($J$14:$J$89, G$106, $I$14:$I$89, "&gt; 0", $F$14:$F$89, "&lt;&gt;C", $G$14:$G$89, {"1"}, $G$14:$G$89, {"1"}, $K$14:$K$89, "&lt;="&amp;$A132, $L$14:$L$89, "&gt;="&amp;$A133)), SUM(COUNTIFS($J$14:$J$89, G$106, $I$14:$I$89, "&gt; 0", $F$14:$F$89, "&lt;&gt;C", $G$14:$G$89, {"1","5W1"}, $G$14:$G$89, {"1";"5W1"}, $K$14:$K$89, "&lt;="&amp;$A132, $L$14:$L$89, "&gt;="&amp;$A133)), SUM(COUNTIFS($J$14:$J$89, G$106, $I$14:$I$89, "&gt; 0", $F$14:$F$89, "&lt;&gt;C", $G$14:$G$89, {"1","5W2"}, $G$14:$G$89, {"1";"5W2"}, $K$14:$K$89, "&lt;="&amp;$A132, $L$14:$L$89, "&gt;="&amp;$A133)), SUM(COUNTIFS($J$14:$J$89, G$106, $I$14:$I$89, "&gt; 0", $F$14:$F$89, "&lt;&gt;C", $G$14:$G$89, {"1","5W3"}, $G$14:$G$89, {"1";"5W3"}, $K$14:$K$89, "&lt;="&amp;$A132, $L$14:$L$89, "&gt;="&amp;$A133)), SUM(COUNTIFS($J$14:$J$89, G$106, $I$14:$I$89, "&gt; 0", $F$14:$F$89, "&lt;&gt;C", $G$14:$G$89, {"1","8W1"}, $G$14:$G$89, {"1";"8W1"}, $K$14:$K$89, "&lt;="&amp;$A132, $L$14:$L$89, "&gt;="&amp;$A133)), SUM(COUNTIFS($J$14:$J$89, G$106, $I$14:$I$89, "&gt; 0", $F$14:$F$89, "&lt;&gt;C", $G$14:$G$89, {"1","8W2"}, $G$14:$G$89, {"1";"8W2"}, $K$14:$K$89, "&lt;="&amp;$A132, $L$14:$L$89, "&gt;="&amp;$A133)), SUM(COUNTIFS($J$14:$J$89, G$106, $I$14:$I$89, "&gt; 0", $F$14:$F$89, "&lt;&gt;C", $G$14:$G$89, {"8W1","5W1"}, $G$14:$G$89, {"8W1";"5W1"}, $K$14:$K$89, "&lt;="&amp;$A132, $L$14:$L$89, "&gt;="&amp;$A133)), SUM(COUNTIFS($J$14:$J$89, G$106, $I$14:$I$89, "&gt; 0", $F$14:$F$89, "&lt;&gt;C", $G$14:$G$89, {"8W1","5W2"}, $G$14:$G$89, {"8W1";"5W2"}, $K$14:$K$89, "&lt;="&amp;$A132, $L$14:$L$89, "&gt;="&amp;$A133)), SUM(COUNTIFS($J$14:$J$89, G$106, $I$14:$I$89, "&gt; 0", $F$14:$F$89, "&lt;&gt;C", $G$14:$G$89, {"8W2","5W2"}, $G$14:$G$89, {"8W2";"5W2"}, $K$14:$K$89, "&lt;="&amp;$A132, $L$14:$L$89, "&gt;="&amp;$A133)), SUM(COUNTIFS($J$14:$J$89, G$106, $I$14:$I$89, "&gt; 0", $F$14:$F$89, "&lt;&gt;C", $G$14:$G$89, {"8W2","5W3"}, $G$14:$G$89, {"8W2";"5W3"}, $K$14:$K$89, "&lt;="&amp;$A132, $L$14:$L$89, "&gt;="&amp;$A133))))</f>
        <v>0</v>
      </c>
      <c r="H132" s="54">
        <f xml:space="preserve"> IF(COUNTIFS($J$14:$J$89, H$106, $I$14:$I$89, "&gt; 0", $F$14:$F$89, "&lt;&gt;C", $K$14:$K$89, "&lt;="&amp;$A132, $L$14:$L$89, "&gt;="&amp;$A133) &lt; 2, COUNTIFS($J$14:$J$89, H$106, $I$14:$I$89, "&gt; 0", $F$14:$F$89, "&lt;&gt;C", $K$14:$K$89, "&lt;="&amp;$A132, $L$14:$L$89, "&gt;="&amp;$A133), MAX(SUM(COUNTIFS($J$14:$J$89, H$106, $I$14:$I$89, "&gt; 0", $F$14:$F$89, "&lt;&gt;C", $G$14:$G$89, {"1"}, $G$14:$G$89, {"1"}, $K$14:$K$89, "&lt;="&amp;$A132, $L$14:$L$89, "&gt;="&amp;$A133)), SUM(COUNTIFS($J$14:$J$89, H$106, $I$14:$I$89, "&gt; 0", $F$14:$F$89, "&lt;&gt;C", $G$14:$G$89, {"1","5W1"}, $G$14:$G$89, {"1";"5W1"}, $K$14:$K$89, "&lt;="&amp;$A132, $L$14:$L$89, "&gt;="&amp;$A133)), SUM(COUNTIFS($J$14:$J$89, H$106, $I$14:$I$89, "&gt; 0", $F$14:$F$89, "&lt;&gt;C", $G$14:$G$89, {"1","5W2"}, $G$14:$G$89, {"1";"5W2"}, $K$14:$K$89, "&lt;="&amp;$A132, $L$14:$L$89, "&gt;="&amp;$A133)), SUM(COUNTIFS($J$14:$J$89, H$106, $I$14:$I$89, "&gt; 0", $F$14:$F$89, "&lt;&gt;C", $G$14:$G$89, {"1","5W3"}, $G$14:$G$89, {"1";"5W3"}, $K$14:$K$89, "&lt;="&amp;$A132, $L$14:$L$89, "&gt;="&amp;$A133)), SUM(COUNTIFS($J$14:$J$89, H$106, $I$14:$I$89, "&gt; 0", $F$14:$F$89, "&lt;&gt;C", $G$14:$G$89, {"1","8W1"}, $G$14:$G$89, {"1";"8W1"}, $K$14:$K$89, "&lt;="&amp;$A132, $L$14:$L$89, "&gt;="&amp;$A133)), SUM(COUNTIFS($J$14:$J$89, H$106, $I$14:$I$89, "&gt; 0", $F$14:$F$89, "&lt;&gt;C", $G$14:$G$89, {"1","8W2"}, $G$14:$G$89, {"1";"8W2"}, $K$14:$K$89, "&lt;="&amp;$A132, $L$14:$L$89, "&gt;="&amp;$A133)), SUM(COUNTIFS($J$14:$J$89, H$106, $I$14:$I$89, "&gt; 0", $F$14:$F$89, "&lt;&gt;C", $G$14:$G$89, {"8W1","5W1"}, $G$14:$G$89, {"8W1";"5W1"}, $K$14:$K$89, "&lt;="&amp;$A132, $L$14:$L$89, "&gt;="&amp;$A133)), SUM(COUNTIFS($J$14:$J$89, H$106, $I$14:$I$89, "&gt; 0", $F$14:$F$89, "&lt;&gt;C", $G$14:$G$89, {"8W1","5W2"}, $G$14:$G$89, {"8W1";"5W2"}, $K$14:$K$89, "&lt;="&amp;$A132, $L$14:$L$89, "&gt;="&amp;$A133)), SUM(COUNTIFS($J$14:$J$89, H$106, $I$14:$I$89, "&gt; 0", $F$14:$F$89, "&lt;&gt;C", $G$14:$G$89, {"8W2","5W2"}, $G$14:$G$89, {"8W2";"5W2"}, $K$14:$K$89, "&lt;="&amp;$A132, $L$14:$L$89, "&gt;="&amp;$A133)), SUM(COUNTIFS($J$14:$J$89, H$106, $I$14:$I$89, "&gt; 0", $F$14:$F$89, "&lt;&gt;C", $G$14:$G$89, {"8W2","5W3"}, $G$14:$G$89, {"8W2";"5W3"}, $K$14:$K$89, "&lt;="&amp;$A132, $L$14:$L$89, "&gt;="&amp;$A133))))</f>
        <v>1</v>
      </c>
      <c r="P132"/>
    </row>
    <row r="133" spans="1:16" ht="15" x14ac:dyDescent="0.25">
      <c r="A133" s="152">
        <f t="shared" si="5"/>
        <v>0.58333333333333337</v>
      </c>
      <c r="B133" s="202" t="str">
        <f t="shared" si="4"/>
        <v>2:00 PM-2:15 PM</v>
      </c>
      <c r="C133" s="54">
        <f xml:space="preserve"> IF(COUNTIFS($J$14:$J$89, C$106, $I$14:$I$89, "&gt; 0", $F$14:$F$89, "&lt;&gt;C", $K$14:$K$89, "&lt;="&amp;$A133, $L$14:$L$89, "&gt;="&amp;$A134) &lt; 2, COUNTIFS($J$14:$J$89, C$106, $I$14:$I$89, "&gt; 0", $F$14:$F$89, "&lt;&gt;C", $K$14:$K$89, "&lt;="&amp;$A133, $L$14:$L$89, "&gt;="&amp;$A134), MAX(SUM(COUNTIFS($J$14:$J$89, C$106, $I$14:$I$89, "&gt; 0", $F$14:$F$89, "&lt;&gt;C", $G$14:$G$89, {"1"}, $G$14:$G$89, {"1"}, $K$14:$K$89, "&lt;="&amp;$A133, $L$14:$L$89, "&gt;="&amp;$A134)), SUM(COUNTIFS($J$14:$J$89, C$106, $I$14:$I$89, "&gt; 0", $F$14:$F$89, "&lt;&gt;C", $G$14:$G$89, {"1","5W1"}, $G$14:$G$89, {"1";"5W1"}, $K$14:$K$89, "&lt;="&amp;$A133, $L$14:$L$89, "&gt;="&amp;$A134)), SUM(COUNTIFS($J$14:$J$89, C$106, $I$14:$I$89, "&gt; 0", $F$14:$F$89, "&lt;&gt;C", $G$14:$G$89, {"1","5W2"}, $G$14:$G$89, {"1";"5W2"}, $K$14:$K$89, "&lt;="&amp;$A133, $L$14:$L$89, "&gt;="&amp;$A134)), SUM(COUNTIFS($J$14:$J$89, C$106, $I$14:$I$89, "&gt; 0", $F$14:$F$89, "&lt;&gt;C", $G$14:$G$89, {"1","5W3"}, $G$14:$G$89, {"1";"5W3"}, $K$14:$K$89, "&lt;="&amp;$A133, $L$14:$L$89, "&gt;="&amp;$A134)), SUM(COUNTIFS($J$14:$J$89, C$106, $I$14:$I$89, "&gt; 0", $F$14:$F$89, "&lt;&gt;C", $G$14:$G$89, {"1","8W1"}, $G$14:$G$89, {"1";"8W1"}, $K$14:$K$89, "&lt;="&amp;$A133, $L$14:$L$89, "&gt;="&amp;$A134)), SUM(COUNTIFS($J$14:$J$89, C$106, $I$14:$I$89, "&gt; 0", $F$14:$F$89, "&lt;&gt;C", $G$14:$G$89, {"1","8W2"}, $G$14:$G$89, {"1";"8W2"}, $K$14:$K$89, "&lt;="&amp;$A133, $L$14:$L$89, "&gt;="&amp;$A134)), SUM(COUNTIFS($J$14:$J$89, C$106, $I$14:$I$89, "&gt; 0", $F$14:$F$89, "&lt;&gt;C", $G$14:$G$89, {"8W1","5W1"}, $G$14:$G$89, {"8W1";"5W1"}, $K$14:$K$89, "&lt;="&amp;$A133, $L$14:$L$89, "&gt;="&amp;$A134)), SUM(COUNTIFS($J$14:$J$89, C$106, $I$14:$I$89, "&gt; 0", $F$14:$F$89, "&lt;&gt;C", $G$14:$G$89, {"8W1","5W2"}, $G$14:$G$89, {"8W1";"5W2"}, $K$14:$K$89, "&lt;="&amp;$A133, $L$14:$L$89, "&gt;="&amp;$A134)), SUM(COUNTIFS($J$14:$J$89, C$106, $I$14:$I$89, "&gt; 0", $F$14:$F$89, "&lt;&gt;C", $G$14:$G$89, {"8W2","5W2"}, $G$14:$G$89, {"8W2";"5W2"}, $K$14:$K$89, "&lt;="&amp;$A133, $L$14:$L$89, "&gt;="&amp;$A134)), SUM(COUNTIFS($J$14:$J$89, C$106, $I$14:$I$89, "&gt; 0", $F$14:$F$89, "&lt;&gt;C", $G$14:$G$89, {"8W2","5W3"}, $G$14:$G$89, {"8W2";"5W3"}, $K$14:$K$89, "&lt;="&amp;$A133, $L$14:$L$89, "&gt;="&amp;$A134))))</f>
        <v>0</v>
      </c>
      <c r="D133" s="54">
        <f xml:space="preserve"> IF(COUNTIFS($J$14:$J$89, D$106, $I$14:$I$89, "&gt; 0", $F$14:$F$89, "&lt;&gt;C", $K$14:$K$89, "&lt;="&amp;$A133, $L$14:$L$89, "&gt;="&amp;$A134) &lt; 2, COUNTIFS($J$14:$J$89, D$106, $I$14:$I$89, "&gt; 0", $F$14:$F$89, "&lt;&gt;C", $K$14:$K$89, "&lt;="&amp;$A133, $L$14:$L$89, "&gt;="&amp;$A134), MAX(SUM(COUNTIFS($J$14:$J$89, D$106, $I$14:$I$89, "&gt; 0", $F$14:$F$89, "&lt;&gt;C", $G$14:$G$89, {"1"}, $G$14:$G$89, {"1"}, $K$14:$K$89, "&lt;="&amp;$A133, $L$14:$L$89, "&gt;="&amp;$A134)), SUM(COUNTIFS($J$14:$J$89, D$106, $I$14:$I$89, "&gt; 0", $F$14:$F$89, "&lt;&gt;C", $G$14:$G$89, {"1","5W1"}, $G$14:$G$89, {"1";"5W1"}, $K$14:$K$89, "&lt;="&amp;$A133, $L$14:$L$89, "&gt;="&amp;$A134)), SUM(COUNTIFS($J$14:$J$89, D$106, $I$14:$I$89, "&gt; 0", $F$14:$F$89, "&lt;&gt;C", $G$14:$G$89, {"1","5W2"}, $G$14:$G$89, {"1";"5W2"}, $K$14:$K$89, "&lt;="&amp;$A133, $L$14:$L$89, "&gt;="&amp;$A134)), SUM(COUNTIFS($J$14:$J$89, D$106, $I$14:$I$89, "&gt; 0", $F$14:$F$89, "&lt;&gt;C", $G$14:$G$89, {"1","5W3"}, $G$14:$G$89, {"1";"5W3"}, $K$14:$K$89, "&lt;="&amp;$A133, $L$14:$L$89, "&gt;="&amp;$A134)), SUM(COUNTIFS($J$14:$J$89, D$106, $I$14:$I$89, "&gt; 0", $F$14:$F$89, "&lt;&gt;C", $G$14:$G$89, {"1","8W1"}, $G$14:$G$89, {"1";"8W1"}, $K$14:$K$89, "&lt;="&amp;$A133, $L$14:$L$89, "&gt;="&amp;$A134)), SUM(COUNTIFS($J$14:$J$89, D$106, $I$14:$I$89, "&gt; 0", $F$14:$F$89, "&lt;&gt;C", $G$14:$G$89, {"1","8W2"}, $G$14:$G$89, {"1";"8W2"}, $K$14:$K$89, "&lt;="&amp;$A133, $L$14:$L$89, "&gt;="&amp;$A134)), SUM(COUNTIFS($J$14:$J$89, D$106, $I$14:$I$89, "&gt; 0", $F$14:$F$89, "&lt;&gt;C", $G$14:$G$89, {"8W1","5W1"}, $G$14:$G$89, {"8W1";"5W1"}, $K$14:$K$89, "&lt;="&amp;$A133, $L$14:$L$89, "&gt;="&amp;$A134)), SUM(COUNTIFS($J$14:$J$89, D$106, $I$14:$I$89, "&gt; 0", $F$14:$F$89, "&lt;&gt;C", $G$14:$G$89, {"8W1","5W2"}, $G$14:$G$89, {"8W1";"5W2"}, $K$14:$K$89, "&lt;="&amp;$A133, $L$14:$L$89, "&gt;="&amp;$A134)), SUM(COUNTIFS($J$14:$J$89, D$106, $I$14:$I$89, "&gt; 0", $F$14:$F$89, "&lt;&gt;C", $G$14:$G$89, {"8W2","5W2"}, $G$14:$G$89, {"8W2";"5W2"}, $K$14:$K$89, "&lt;="&amp;$A133, $L$14:$L$89, "&gt;="&amp;$A134)), SUM(COUNTIFS($J$14:$J$89, D$106, $I$14:$I$89, "&gt; 0", $F$14:$F$89, "&lt;&gt;C", $G$14:$G$89, {"8W2","5W3"}, $G$14:$G$89, {"8W2";"5W3"}, $K$14:$K$89, "&lt;="&amp;$A133, $L$14:$L$89, "&gt;="&amp;$A134))))</f>
        <v>1</v>
      </c>
      <c r="E133" s="54">
        <f xml:space="preserve"> IF(COUNTIFS($J$14:$J$89, E$106, $I$14:$I$89, "&gt; 0", $F$14:$F$89, "&lt;&gt;C", $K$14:$K$89, "&lt;="&amp;$A133, $L$14:$L$89, "&gt;="&amp;$A134) &lt; 2, COUNTIFS($J$14:$J$89, E$106, $I$14:$I$89, "&gt; 0", $F$14:$F$89, "&lt;&gt;C", $K$14:$K$89, "&lt;="&amp;$A133, $L$14:$L$89, "&gt;="&amp;$A134), MAX(SUM(COUNTIFS($J$14:$J$89, E$106, $I$14:$I$89, "&gt; 0", $F$14:$F$89, "&lt;&gt;C", $G$14:$G$89, {"1"}, $G$14:$G$89, {"1"}, $K$14:$K$89, "&lt;="&amp;$A133, $L$14:$L$89, "&gt;="&amp;$A134)), SUM(COUNTIFS($J$14:$J$89, E$106, $I$14:$I$89, "&gt; 0", $F$14:$F$89, "&lt;&gt;C", $G$14:$G$89, {"1","5W1"}, $G$14:$G$89, {"1";"5W1"}, $K$14:$K$89, "&lt;="&amp;$A133, $L$14:$L$89, "&gt;="&amp;$A134)), SUM(COUNTIFS($J$14:$J$89, E$106, $I$14:$I$89, "&gt; 0", $F$14:$F$89, "&lt;&gt;C", $G$14:$G$89, {"1","5W2"}, $G$14:$G$89, {"1";"5W2"}, $K$14:$K$89, "&lt;="&amp;$A133, $L$14:$L$89, "&gt;="&amp;$A134)), SUM(COUNTIFS($J$14:$J$89, E$106, $I$14:$I$89, "&gt; 0", $F$14:$F$89, "&lt;&gt;C", $G$14:$G$89, {"1","5W3"}, $G$14:$G$89, {"1";"5W3"}, $K$14:$K$89, "&lt;="&amp;$A133, $L$14:$L$89, "&gt;="&amp;$A134)), SUM(COUNTIFS($J$14:$J$89, E$106, $I$14:$I$89, "&gt; 0", $F$14:$F$89, "&lt;&gt;C", $G$14:$G$89, {"1","8W1"}, $G$14:$G$89, {"1";"8W1"}, $K$14:$K$89, "&lt;="&amp;$A133, $L$14:$L$89, "&gt;="&amp;$A134)), SUM(COUNTIFS($J$14:$J$89, E$106, $I$14:$I$89, "&gt; 0", $F$14:$F$89, "&lt;&gt;C", $G$14:$G$89, {"1","8W2"}, $G$14:$G$89, {"1";"8W2"}, $K$14:$K$89, "&lt;="&amp;$A133, $L$14:$L$89, "&gt;="&amp;$A134)), SUM(COUNTIFS($J$14:$J$89, E$106, $I$14:$I$89, "&gt; 0", $F$14:$F$89, "&lt;&gt;C", $G$14:$G$89, {"8W1","5W1"}, $G$14:$G$89, {"8W1";"5W1"}, $K$14:$K$89, "&lt;="&amp;$A133, $L$14:$L$89, "&gt;="&amp;$A134)), SUM(COUNTIFS($J$14:$J$89, E$106, $I$14:$I$89, "&gt; 0", $F$14:$F$89, "&lt;&gt;C", $G$14:$G$89, {"8W1","5W2"}, $G$14:$G$89, {"8W1";"5W2"}, $K$14:$K$89, "&lt;="&amp;$A133, $L$14:$L$89, "&gt;="&amp;$A134)), SUM(COUNTIFS($J$14:$J$89, E$106, $I$14:$I$89, "&gt; 0", $F$14:$F$89, "&lt;&gt;C", $G$14:$G$89, {"8W2","5W2"}, $G$14:$G$89, {"8W2";"5W2"}, $K$14:$K$89, "&lt;="&amp;$A133, $L$14:$L$89, "&gt;="&amp;$A134)), SUM(COUNTIFS($J$14:$J$89, E$106, $I$14:$I$89, "&gt; 0", $F$14:$F$89, "&lt;&gt;C", $G$14:$G$89, {"8W2","5W3"}, $G$14:$G$89, {"8W2";"5W3"}, $K$14:$K$89, "&lt;="&amp;$A133, $L$14:$L$89, "&gt;="&amp;$A134))))</f>
        <v>0</v>
      </c>
      <c r="F133" s="54">
        <f xml:space="preserve"> IF(COUNTIFS($J$14:$J$89, F$106, $I$14:$I$89, "&gt; 0", $F$14:$F$89, "&lt;&gt;C", $K$14:$K$89, "&lt;="&amp;$A133, $L$14:$L$89, "&gt;="&amp;$A134) &lt; 2, COUNTIFS($J$14:$J$89, F$106, $I$14:$I$89, "&gt; 0", $F$14:$F$89, "&lt;&gt;C", $K$14:$K$89, "&lt;="&amp;$A133, $L$14:$L$89, "&gt;="&amp;$A134), MAX(SUM(COUNTIFS($J$14:$J$89, F$106, $I$14:$I$89, "&gt; 0", $F$14:$F$89, "&lt;&gt;C", $G$14:$G$89, {"1"}, $G$14:$G$89, {"1"}, $K$14:$K$89, "&lt;="&amp;$A133, $L$14:$L$89, "&gt;="&amp;$A134)), SUM(COUNTIFS($J$14:$J$89, F$106, $I$14:$I$89, "&gt; 0", $F$14:$F$89, "&lt;&gt;C", $G$14:$G$89, {"1","5W1"}, $G$14:$G$89, {"1";"5W1"}, $K$14:$K$89, "&lt;="&amp;$A133, $L$14:$L$89, "&gt;="&amp;$A134)), SUM(COUNTIFS($J$14:$J$89, F$106, $I$14:$I$89, "&gt; 0", $F$14:$F$89, "&lt;&gt;C", $G$14:$G$89, {"1","5W2"}, $G$14:$G$89, {"1";"5W2"}, $K$14:$K$89, "&lt;="&amp;$A133, $L$14:$L$89, "&gt;="&amp;$A134)), SUM(COUNTIFS($J$14:$J$89, F$106, $I$14:$I$89, "&gt; 0", $F$14:$F$89, "&lt;&gt;C", $G$14:$G$89, {"1","5W3"}, $G$14:$G$89, {"1";"5W3"}, $K$14:$K$89, "&lt;="&amp;$A133, $L$14:$L$89, "&gt;="&amp;$A134)), SUM(COUNTIFS($J$14:$J$89, F$106, $I$14:$I$89, "&gt; 0", $F$14:$F$89, "&lt;&gt;C", $G$14:$G$89, {"1","8W1"}, $G$14:$G$89, {"1";"8W1"}, $K$14:$K$89, "&lt;="&amp;$A133, $L$14:$L$89, "&gt;="&amp;$A134)), SUM(COUNTIFS($J$14:$J$89, F$106, $I$14:$I$89, "&gt; 0", $F$14:$F$89, "&lt;&gt;C", $G$14:$G$89, {"1","8W2"}, $G$14:$G$89, {"1";"8W2"}, $K$14:$K$89, "&lt;="&amp;$A133, $L$14:$L$89, "&gt;="&amp;$A134)), SUM(COUNTIFS($J$14:$J$89, F$106, $I$14:$I$89, "&gt; 0", $F$14:$F$89, "&lt;&gt;C", $G$14:$G$89, {"8W1","5W1"}, $G$14:$G$89, {"8W1";"5W1"}, $K$14:$K$89, "&lt;="&amp;$A133, $L$14:$L$89, "&gt;="&amp;$A134)), SUM(COUNTIFS($J$14:$J$89, F$106, $I$14:$I$89, "&gt; 0", $F$14:$F$89, "&lt;&gt;C", $G$14:$G$89, {"8W1","5W2"}, $G$14:$G$89, {"8W1";"5W2"}, $K$14:$K$89, "&lt;="&amp;$A133, $L$14:$L$89, "&gt;="&amp;$A134)), SUM(COUNTIFS($J$14:$J$89, F$106, $I$14:$I$89, "&gt; 0", $F$14:$F$89, "&lt;&gt;C", $G$14:$G$89, {"8W2","5W2"}, $G$14:$G$89, {"8W2";"5W2"}, $K$14:$K$89, "&lt;="&amp;$A133, $L$14:$L$89, "&gt;="&amp;$A134)), SUM(COUNTIFS($J$14:$J$89, F$106, $I$14:$I$89, "&gt; 0", $F$14:$F$89, "&lt;&gt;C", $G$14:$G$89, {"8W2","5W3"}, $G$14:$G$89, {"8W2";"5W3"}, $K$14:$K$89, "&lt;="&amp;$A133, $L$14:$L$89, "&gt;="&amp;$A134))))</f>
        <v>1</v>
      </c>
      <c r="G133" s="54">
        <f xml:space="preserve"> IF(COUNTIFS($J$14:$J$89, G$106, $I$14:$I$89, "&gt; 0", $F$14:$F$89, "&lt;&gt;C", $K$14:$K$89, "&lt;="&amp;$A133, $L$14:$L$89, "&gt;="&amp;$A134) &lt; 2, COUNTIFS($J$14:$J$89, G$106, $I$14:$I$89, "&gt; 0", $F$14:$F$89, "&lt;&gt;C", $K$14:$K$89, "&lt;="&amp;$A133, $L$14:$L$89, "&gt;="&amp;$A134), MAX(SUM(COUNTIFS($J$14:$J$89, G$106, $I$14:$I$89, "&gt; 0", $F$14:$F$89, "&lt;&gt;C", $G$14:$G$89, {"1"}, $G$14:$G$89, {"1"}, $K$14:$K$89, "&lt;="&amp;$A133, $L$14:$L$89, "&gt;="&amp;$A134)), SUM(COUNTIFS($J$14:$J$89, G$106, $I$14:$I$89, "&gt; 0", $F$14:$F$89, "&lt;&gt;C", $G$14:$G$89, {"1","5W1"}, $G$14:$G$89, {"1";"5W1"}, $K$14:$K$89, "&lt;="&amp;$A133, $L$14:$L$89, "&gt;="&amp;$A134)), SUM(COUNTIFS($J$14:$J$89, G$106, $I$14:$I$89, "&gt; 0", $F$14:$F$89, "&lt;&gt;C", $G$14:$G$89, {"1","5W2"}, $G$14:$G$89, {"1";"5W2"}, $K$14:$K$89, "&lt;="&amp;$A133, $L$14:$L$89, "&gt;="&amp;$A134)), SUM(COUNTIFS($J$14:$J$89, G$106, $I$14:$I$89, "&gt; 0", $F$14:$F$89, "&lt;&gt;C", $G$14:$G$89, {"1","5W3"}, $G$14:$G$89, {"1";"5W3"}, $K$14:$K$89, "&lt;="&amp;$A133, $L$14:$L$89, "&gt;="&amp;$A134)), SUM(COUNTIFS($J$14:$J$89, G$106, $I$14:$I$89, "&gt; 0", $F$14:$F$89, "&lt;&gt;C", $G$14:$G$89, {"1","8W1"}, $G$14:$G$89, {"1";"8W1"}, $K$14:$K$89, "&lt;="&amp;$A133, $L$14:$L$89, "&gt;="&amp;$A134)), SUM(COUNTIFS($J$14:$J$89, G$106, $I$14:$I$89, "&gt; 0", $F$14:$F$89, "&lt;&gt;C", $G$14:$G$89, {"1","8W2"}, $G$14:$G$89, {"1";"8W2"}, $K$14:$K$89, "&lt;="&amp;$A133, $L$14:$L$89, "&gt;="&amp;$A134)), SUM(COUNTIFS($J$14:$J$89, G$106, $I$14:$I$89, "&gt; 0", $F$14:$F$89, "&lt;&gt;C", $G$14:$G$89, {"8W1","5W1"}, $G$14:$G$89, {"8W1";"5W1"}, $K$14:$K$89, "&lt;="&amp;$A133, $L$14:$L$89, "&gt;="&amp;$A134)), SUM(COUNTIFS($J$14:$J$89, G$106, $I$14:$I$89, "&gt; 0", $F$14:$F$89, "&lt;&gt;C", $G$14:$G$89, {"8W1","5W2"}, $G$14:$G$89, {"8W1";"5W2"}, $K$14:$K$89, "&lt;="&amp;$A133, $L$14:$L$89, "&gt;="&amp;$A134)), SUM(COUNTIFS($J$14:$J$89, G$106, $I$14:$I$89, "&gt; 0", $F$14:$F$89, "&lt;&gt;C", $G$14:$G$89, {"8W2","5W2"}, $G$14:$G$89, {"8W2";"5W2"}, $K$14:$K$89, "&lt;="&amp;$A133, $L$14:$L$89, "&gt;="&amp;$A134)), SUM(COUNTIFS($J$14:$J$89, G$106, $I$14:$I$89, "&gt; 0", $F$14:$F$89, "&lt;&gt;C", $G$14:$G$89, {"8W2","5W3"}, $G$14:$G$89, {"8W2";"5W3"}, $K$14:$K$89, "&lt;="&amp;$A133, $L$14:$L$89, "&gt;="&amp;$A134))))</f>
        <v>0</v>
      </c>
      <c r="H133" s="54">
        <f xml:space="preserve"> IF(COUNTIFS($J$14:$J$89, H$106, $I$14:$I$89, "&gt; 0", $F$14:$F$89, "&lt;&gt;C", $K$14:$K$89, "&lt;="&amp;$A133, $L$14:$L$89, "&gt;="&amp;$A134) &lt; 2, COUNTIFS($J$14:$J$89, H$106, $I$14:$I$89, "&gt; 0", $F$14:$F$89, "&lt;&gt;C", $K$14:$K$89, "&lt;="&amp;$A133, $L$14:$L$89, "&gt;="&amp;$A134), MAX(SUM(COUNTIFS($J$14:$J$89, H$106, $I$14:$I$89, "&gt; 0", $F$14:$F$89, "&lt;&gt;C", $G$14:$G$89, {"1"}, $G$14:$G$89, {"1"}, $K$14:$K$89, "&lt;="&amp;$A133, $L$14:$L$89, "&gt;="&amp;$A134)), SUM(COUNTIFS($J$14:$J$89, H$106, $I$14:$I$89, "&gt; 0", $F$14:$F$89, "&lt;&gt;C", $G$14:$G$89, {"1","5W1"}, $G$14:$G$89, {"1";"5W1"}, $K$14:$K$89, "&lt;="&amp;$A133, $L$14:$L$89, "&gt;="&amp;$A134)), SUM(COUNTIFS($J$14:$J$89, H$106, $I$14:$I$89, "&gt; 0", $F$14:$F$89, "&lt;&gt;C", $G$14:$G$89, {"1","5W2"}, $G$14:$G$89, {"1";"5W2"}, $K$14:$K$89, "&lt;="&amp;$A133, $L$14:$L$89, "&gt;="&amp;$A134)), SUM(COUNTIFS($J$14:$J$89, H$106, $I$14:$I$89, "&gt; 0", $F$14:$F$89, "&lt;&gt;C", $G$14:$G$89, {"1","5W3"}, $G$14:$G$89, {"1";"5W3"}, $K$14:$K$89, "&lt;="&amp;$A133, $L$14:$L$89, "&gt;="&amp;$A134)), SUM(COUNTIFS($J$14:$J$89, H$106, $I$14:$I$89, "&gt; 0", $F$14:$F$89, "&lt;&gt;C", $G$14:$G$89, {"1","8W1"}, $G$14:$G$89, {"1";"8W1"}, $K$14:$K$89, "&lt;="&amp;$A133, $L$14:$L$89, "&gt;="&amp;$A134)), SUM(COUNTIFS($J$14:$J$89, H$106, $I$14:$I$89, "&gt; 0", $F$14:$F$89, "&lt;&gt;C", $G$14:$G$89, {"1","8W2"}, $G$14:$G$89, {"1";"8W2"}, $K$14:$K$89, "&lt;="&amp;$A133, $L$14:$L$89, "&gt;="&amp;$A134)), SUM(COUNTIFS($J$14:$J$89, H$106, $I$14:$I$89, "&gt; 0", $F$14:$F$89, "&lt;&gt;C", $G$14:$G$89, {"8W1","5W1"}, $G$14:$G$89, {"8W1";"5W1"}, $K$14:$K$89, "&lt;="&amp;$A133, $L$14:$L$89, "&gt;="&amp;$A134)), SUM(COUNTIFS($J$14:$J$89, H$106, $I$14:$I$89, "&gt; 0", $F$14:$F$89, "&lt;&gt;C", $G$14:$G$89, {"8W1","5W2"}, $G$14:$G$89, {"8W1";"5W2"}, $K$14:$K$89, "&lt;="&amp;$A133, $L$14:$L$89, "&gt;="&amp;$A134)), SUM(COUNTIFS($J$14:$J$89, H$106, $I$14:$I$89, "&gt; 0", $F$14:$F$89, "&lt;&gt;C", $G$14:$G$89, {"8W2","5W2"}, $G$14:$G$89, {"8W2";"5W2"}, $K$14:$K$89, "&lt;="&amp;$A133, $L$14:$L$89, "&gt;="&amp;$A134)), SUM(COUNTIFS($J$14:$J$89, H$106, $I$14:$I$89, "&gt; 0", $F$14:$F$89, "&lt;&gt;C", $G$14:$G$89, {"8W2","5W3"}, $G$14:$G$89, {"8W2";"5W3"}, $K$14:$K$89, "&lt;="&amp;$A133, $L$14:$L$89, "&gt;="&amp;$A134))))</f>
        <v>1</v>
      </c>
      <c r="P133"/>
    </row>
    <row r="134" spans="1:16" ht="15" x14ac:dyDescent="0.25">
      <c r="A134" s="152">
        <f t="shared" si="5"/>
        <v>0.59375</v>
      </c>
      <c r="B134" s="202" t="str">
        <f t="shared" si="4"/>
        <v>2:15 PM-2:30 PM</v>
      </c>
      <c r="C134" s="54">
        <f xml:space="preserve"> IF(COUNTIFS($J$14:$J$89, C$106, $I$14:$I$89, "&gt; 0", $F$14:$F$89, "&lt;&gt;C", $K$14:$K$89, "&lt;="&amp;$A134, $L$14:$L$89, "&gt;="&amp;$A135) &lt; 2, COUNTIFS($J$14:$J$89, C$106, $I$14:$I$89, "&gt; 0", $F$14:$F$89, "&lt;&gt;C", $K$14:$K$89, "&lt;="&amp;$A134, $L$14:$L$89, "&gt;="&amp;$A135), MAX(SUM(COUNTIFS($J$14:$J$89, C$106, $I$14:$I$89, "&gt; 0", $F$14:$F$89, "&lt;&gt;C", $G$14:$G$89, {"1"}, $G$14:$G$89, {"1"}, $K$14:$K$89, "&lt;="&amp;$A134, $L$14:$L$89, "&gt;="&amp;$A135)), SUM(COUNTIFS($J$14:$J$89, C$106, $I$14:$I$89, "&gt; 0", $F$14:$F$89, "&lt;&gt;C", $G$14:$G$89, {"1","5W1"}, $G$14:$G$89, {"1";"5W1"}, $K$14:$K$89, "&lt;="&amp;$A134, $L$14:$L$89, "&gt;="&amp;$A135)), SUM(COUNTIFS($J$14:$J$89, C$106, $I$14:$I$89, "&gt; 0", $F$14:$F$89, "&lt;&gt;C", $G$14:$G$89, {"1","5W2"}, $G$14:$G$89, {"1";"5W2"}, $K$14:$K$89, "&lt;="&amp;$A134, $L$14:$L$89, "&gt;="&amp;$A135)), SUM(COUNTIFS($J$14:$J$89, C$106, $I$14:$I$89, "&gt; 0", $F$14:$F$89, "&lt;&gt;C", $G$14:$G$89, {"1","5W3"}, $G$14:$G$89, {"1";"5W3"}, $K$14:$K$89, "&lt;="&amp;$A134, $L$14:$L$89, "&gt;="&amp;$A135)), SUM(COUNTIFS($J$14:$J$89, C$106, $I$14:$I$89, "&gt; 0", $F$14:$F$89, "&lt;&gt;C", $G$14:$G$89, {"1","8W1"}, $G$14:$G$89, {"1";"8W1"}, $K$14:$K$89, "&lt;="&amp;$A134, $L$14:$L$89, "&gt;="&amp;$A135)), SUM(COUNTIFS($J$14:$J$89, C$106, $I$14:$I$89, "&gt; 0", $F$14:$F$89, "&lt;&gt;C", $G$14:$G$89, {"1","8W2"}, $G$14:$G$89, {"1";"8W2"}, $K$14:$K$89, "&lt;="&amp;$A134, $L$14:$L$89, "&gt;="&amp;$A135)), SUM(COUNTIFS($J$14:$J$89, C$106, $I$14:$I$89, "&gt; 0", $F$14:$F$89, "&lt;&gt;C", $G$14:$G$89, {"8W1","5W1"}, $G$14:$G$89, {"8W1";"5W1"}, $K$14:$K$89, "&lt;="&amp;$A134, $L$14:$L$89, "&gt;="&amp;$A135)), SUM(COUNTIFS($J$14:$J$89, C$106, $I$14:$I$89, "&gt; 0", $F$14:$F$89, "&lt;&gt;C", $G$14:$G$89, {"8W1","5W2"}, $G$14:$G$89, {"8W1";"5W2"}, $K$14:$K$89, "&lt;="&amp;$A134, $L$14:$L$89, "&gt;="&amp;$A135)), SUM(COUNTIFS($J$14:$J$89, C$106, $I$14:$I$89, "&gt; 0", $F$14:$F$89, "&lt;&gt;C", $G$14:$G$89, {"8W2","5W2"}, $G$14:$G$89, {"8W2";"5W2"}, $K$14:$K$89, "&lt;="&amp;$A134, $L$14:$L$89, "&gt;="&amp;$A135)), SUM(COUNTIFS($J$14:$J$89, C$106, $I$14:$I$89, "&gt; 0", $F$14:$F$89, "&lt;&gt;C", $G$14:$G$89, {"8W2","5W3"}, $G$14:$G$89, {"8W2";"5W3"}, $K$14:$K$89, "&lt;="&amp;$A134, $L$14:$L$89, "&gt;="&amp;$A135))))</f>
        <v>0</v>
      </c>
      <c r="D134" s="54">
        <f xml:space="preserve"> IF(COUNTIFS($J$14:$J$89, D$106, $I$14:$I$89, "&gt; 0", $F$14:$F$89, "&lt;&gt;C", $K$14:$K$89, "&lt;="&amp;$A134, $L$14:$L$89, "&gt;="&amp;$A135) &lt; 2, COUNTIFS($J$14:$J$89, D$106, $I$14:$I$89, "&gt; 0", $F$14:$F$89, "&lt;&gt;C", $K$14:$K$89, "&lt;="&amp;$A134, $L$14:$L$89, "&gt;="&amp;$A135), MAX(SUM(COUNTIFS($J$14:$J$89, D$106, $I$14:$I$89, "&gt; 0", $F$14:$F$89, "&lt;&gt;C", $G$14:$G$89, {"1"}, $G$14:$G$89, {"1"}, $K$14:$K$89, "&lt;="&amp;$A134, $L$14:$L$89, "&gt;="&amp;$A135)), SUM(COUNTIFS($J$14:$J$89, D$106, $I$14:$I$89, "&gt; 0", $F$14:$F$89, "&lt;&gt;C", $G$14:$G$89, {"1","5W1"}, $G$14:$G$89, {"1";"5W1"}, $K$14:$K$89, "&lt;="&amp;$A134, $L$14:$L$89, "&gt;="&amp;$A135)), SUM(COUNTIFS($J$14:$J$89, D$106, $I$14:$I$89, "&gt; 0", $F$14:$F$89, "&lt;&gt;C", $G$14:$G$89, {"1","5W2"}, $G$14:$G$89, {"1";"5W2"}, $K$14:$K$89, "&lt;="&amp;$A134, $L$14:$L$89, "&gt;="&amp;$A135)), SUM(COUNTIFS($J$14:$J$89, D$106, $I$14:$I$89, "&gt; 0", $F$14:$F$89, "&lt;&gt;C", $G$14:$G$89, {"1","5W3"}, $G$14:$G$89, {"1";"5W3"}, $K$14:$K$89, "&lt;="&amp;$A134, $L$14:$L$89, "&gt;="&amp;$A135)), SUM(COUNTIFS($J$14:$J$89, D$106, $I$14:$I$89, "&gt; 0", $F$14:$F$89, "&lt;&gt;C", $G$14:$G$89, {"1","8W1"}, $G$14:$G$89, {"1";"8W1"}, $K$14:$K$89, "&lt;="&amp;$A134, $L$14:$L$89, "&gt;="&amp;$A135)), SUM(COUNTIFS($J$14:$J$89, D$106, $I$14:$I$89, "&gt; 0", $F$14:$F$89, "&lt;&gt;C", $G$14:$G$89, {"1","8W2"}, $G$14:$G$89, {"1";"8W2"}, $K$14:$K$89, "&lt;="&amp;$A134, $L$14:$L$89, "&gt;="&amp;$A135)), SUM(COUNTIFS($J$14:$J$89, D$106, $I$14:$I$89, "&gt; 0", $F$14:$F$89, "&lt;&gt;C", $G$14:$G$89, {"8W1","5W1"}, $G$14:$G$89, {"8W1";"5W1"}, $K$14:$K$89, "&lt;="&amp;$A134, $L$14:$L$89, "&gt;="&amp;$A135)), SUM(COUNTIFS($J$14:$J$89, D$106, $I$14:$I$89, "&gt; 0", $F$14:$F$89, "&lt;&gt;C", $G$14:$G$89, {"8W1","5W2"}, $G$14:$G$89, {"8W1";"5W2"}, $K$14:$K$89, "&lt;="&amp;$A134, $L$14:$L$89, "&gt;="&amp;$A135)), SUM(COUNTIFS($J$14:$J$89, D$106, $I$14:$I$89, "&gt; 0", $F$14:$F$89, "&lt;&gt;C", $G$14:$G$89, {"8W2","5W2"}, $G$14:$G$89, {"8W2";"5W2"}, $K$14:$K$89, "&lt;="&amp;$A134, $L$14:$L$89, "&gt;="&amp;$A135)), SUM(COUNTIFS($J$14:$J$89, D$106, $I$14:$I$89, "&gt; 0", $F$14:$F$89, "&lt;&gt;C", $G$14:$G$89, {"8W2","5W3"}, $G$14:$G$89, {"8W2";"5W3"}, $K$14:$K$89, "&lt;="&amp;$A134, $L$14:$L$89, "&gt;="&amp;$A135))))</f>
        <v>0</v>
      </c>
      <c r="E134" s="54">
        <f xml:space="preserve"> IF(COUNTIFS($J$14:$J$89, E$106, $I$14:$I$89, "&gt; 0", $F$14:$F$89, "&lt;&gt;C", $K$14:$K$89, "&lt;="&amp;$A134, $L$14:$L$89, "&gt;="&amp;$A135) &lt; 2, COUNTIFS($J$14:$J$89, E$106, $I$14:$I$89, "&gt; 0", $F$14:$F$89, "&lt;&gt;C", $K$14:$K$89, "&lt;="&amp;$A134, $L$14:$L$89, "&gt;="&amp;$A135), MAX(SUM(COUNTIFS($J$14:$J$89, E$106, $I$14:$I$89, "&gt; 0", $F$14:$F$89, "&lt;&gt;C", $G$14:$G$89, {"1"}, $G$14:$G$89, {"1"}, $K$14:$K$89, "&lt;="&amp;$A134, $L$14:$L$89, "&gt;="&amp;$A135)), SUM(COUNTIFS($J$14:$J$89, E$106, $I$14:$I$89, "&gt; 0", $F$14:$F$89, "&lt;&gt;C", $G$14:$G$89, {"1","5W1"}, $G$14:$G$89, {"1";"5W1"}, $K$14:$K$89, "&lt;="&amp;$A134, $L$14:$L$89, "&gt;="&amp;$A135)), SUM(COUNTIFS($J$14:$J$89, E$106, $I$14:$I$89, "&gt; 0", $F$14:$F$89, "&lt;&gt;C", $G$14:$G$89, {"1","5W2"}, $G$14:$G$89, {"1";"5W2"}, $K$14:$K$89, "&lt;="&amp;$A134, $L$14:$L$89, "&gt;="&amp;$A135)), SUM(COUNTIFS($J$14:$J$89, E$106, $I$14:$I$89, "&gt; 0", $F$14:$F$89, "&lt;&gt;C", $G$14:$G$89, {"1","5W3"}, $G$14:$G$89, {"1";"5W3"}, $K$14:$K$89, "&lt;="&amp;$A134, $L$14:$L$89, "&gt;="&amp;$A135)), SUM(COUNTIFS($J$14:$J$89, E$106, $I$14:$I$89, "&gt; 0", $F$14:$F$89, "&lt;&gt;C", $G$14:$G$89, {"1","8W1"}, $G$14:$G$89, {"1";"8W1"}, $K$14:$K$89, "&lt;="&amp;$A134, $L$14:$L$89, "&gt;="&amp;$A135)), SUM(COUNTIFS($J$14:$J$89, E$106, $I$14:$I$89, "&gt; 0", $F$14:$F$89, "&lt;&gt;C", $G$14:$G$89, {"1","8W2"}, $G$14:$G$89, {"1";"8W2"}, $K$14:$K$89, "&lt;="&amp;$A134, $L$14:$L$89, "&gt;="&amp;$A135)), SUM(COUNTIFS($J$14:$J$89, E$106, $I$14:$I$89, "&gt; 0", $F$14:$F$89, "&lt;&gt;C", $G$14:$G$89, {"8W1","5W1"}, $G$14:$G$89, {"8W1";"5W1"}, $K$14:$K$89, "&lt;="&amp;$A134, $L$14:$L$89, "&gt;="&amp;$A135)), SUM(COUNTIFS($J$14:$J$89, E$106, $I$14:$I$89, "&gt; 0", $F$14:$F$89, "&lt;&gt;C", $G$14:$G$89, {"8W1","5W2"}, $G$14:$G$89, {"8W1";"5W2"}, $K$14:$K$89, "&lt;="&amp;$A134, $L$14:$L$89, "&gt;="&amp;$A135)), SUM(COUNTIFS($J$14:$J$89, E$106, $I$14:$I$89, "&gt; 0", $F$14:$F$89, "&lt;&gt;C", $G$14:$G$89, {"8W2","5W2"}, $G$14:$G$89, {"8W2";"5W2"}, $K$14:$K$89, "&lt;="&amp;$A134, $L$14:$L$89, "&gt;="&amp;$A135)), SUM(COUNTIFS($J$14:$J$89, E$106, $I$14:$I$89, "&gt; 0", $F$14:$F$89, "&lt;&gt;C", $G$14:$G$89, {"8W2","5W3"}, $G$14:$G$89, {"8W2";"5W3"}, $K$14:$K$89, "&lt;="&amp;$A134, $L$14:$L$89, "&gt;="&amp;$A135))))</f>
        <v>0</v>
      </c>
      <c r="F134" s="54">
        <f xml:space="preserve"> IF(COUNTIFS($J$14:$J$89, F$106, $I$14:$I$89, "&gt; 0", $F$14:$F$89, "&lt;&gt;C", $K$14:$K$89, "&lt;="&amp;$A134, $L$14:$L$89, "&gt;="&amp;$A135) &lt; 2, COUNTIFS($J$14:$J$89, F$106, $I$14:$I$89, "&gt; 0", $F$14:$F$89, "&lt;&gt;C", $K$14:$K$89, "&lt;="&amp;$A134, $L$14:$L$89, "&gt;="&amp;$A135), MAX(SUM(COUNTIFS($J$14:$J$89, F$106, $I$14:$I$89, "&gt; 0", $F$14:$F$89, "&lt;&gt;C", $G$14:$G$89, {"1"}, $G$14:$G$89, {"1"}, $K$14:$K$89, "&lt;="&amp;$A134, $L$14:$L$89, "&gt;="&amp;$A135)), SUM(COUNTIFS($J$14:$J$89, F$106, $I$14:$I$89, "&gt; 0", $F$14:$F$89, "&lt;&gt;C", $G$14:$G$89, {"1","5W1"}, $G$14:$G$89, {"1";"5W1"}, $K$14:$K$89, "&lt;="&amp;$A134, $L$14:$L$89, "&gt;="&amp;$A135)), SUM(COUNTIFS($J$14:$J$89, F$106, $I$14:$I$89, "&gt; 0", $F$14:$F$89, "&lt;&gt;C", $G$14:$G$89, {"1","5W2"}, $G$14:$G$89, {"1";"5W2"}, $K$14:$K$89, "&lt;="&amp;$A134, $L$14:$L$89, "&gt;="&amp;$A135)), SUM(COUNTIFS($J$14:$J$89, F$106, $I$14:$I$89, "&gt; 0", $F$14:$F$89, "&lt;&gt;C", $G$14:$G$89, {"1","5W3"}, $G$14:$G$89, {"1";"5W3"}, $K$14:$K$89, "&lt;="&amp;$A134, $L$14:$L$89, "&gt;="&amp;$A135)), SUM(COUNTIFS($J$14:$J$89, F$106, $I$14:$I$89, "&gt; 0", $F$14:$F$89, "&lt;&gt;C", $G$14:$G$89, {"1","8W1"}, $G$14:$G$89, {"1";"8W1"}, $K$14:$K$89, "&lt;="&amp;$A134, $L$14:$L$89, "&gt;="&amp;$A135)), SUM(COUNTIFS($J$14:$J$89, F$106, $I$14:$I$89, "&gt; 0", $F$14:$F$89, "&lt;&gt;C", $G$14:$G$89, {"1","8W2"}, $G$14:$G$89, {"1";"8W2"}, $K$14:$K$89, "&lt;="&amp;$A134, $L$14:$L$89, "&gt;="&amp;$A135)), SUM(COUNTIFS($J$14:$J$89, F$106, $I$14:$I$89, "&gt; 0", $F$14:$F$89, "&lt;&gt;C", $G$14:$G$89, {"8W1","5W1"}, $G$14:$G$89, {"8W1";"5W1"}, $K$14:$K$89, "&lt;="&amp;$A134, $L$14:$L$89, "&gt;="&amp;$A135)), SUM(COUNTIFS($J$14:$J$89, F$106, $I$14:$I$89, "&gt; 0", $F$14:$F$89, "&lt;&gt;C", $G$14:$G$89, {"8W1","5W2"}, $G$14:$G$89, {"8W1";"5W2"}, $K$14:$K$89, "&lt;="&amp;$A134, $L$14:$L$89, "&gt;="&amp;$A135)), SUM(COUNTIFS($J$14:$J$89, F$106, $I$14:$I$89, "&gt; 0", $F$14:$F$89, "&lt;&gt;C", $G$14:$G$89, {"8W2","5W2"}, $G$14:$G$89, {"8W2";"5W2"}, $K$14:$K$89, "&lt;="&amp;$A134, $L$14:$L$89, "&gt;="&amp;$A135)), SUM(COUNTIFS($J$14:$J$89, F$106, $I$14:$I$89, "&gt; 0", $F$14:$F$89, "&lt;&gt;C", $G$14:$G$89, {"8W2","5W3"}, $G$14:$G$89, {"8W2";"5W3"}, $K$14:$K$89, "&lt;="&amp;$A134, $L$14:$L$89, "&gt;="&amp;$A135))))</f>
        <v>0</v>
      </c>
      <c r="G134" s="54">
        <f xml:space="preserve"> IF(COUNTIFS($J$14:$J$89, G$106, $I$14:$I$89, "&gt; 0", $F$14:$F$89, "&lt;&gt;C", $K$14:$K$89, "&lt;="&amp;$A134, $L$14:$L$89, "&gt;="&amp;$A135) &lt; 2, COUNTIFS($J$14:$J$89, G$106, $I$14:$I$89, "&gt; 0", $F$14:$F$89, "&lt;&gt;C", $K$14:$K$89, "&lt;="&amp;$A134, $L$14:$L$89, "&gt;="&amp;$A135), MAX(SUM(COUNTIFS($J$14:$J$89, G$106, $I$14:$I$89, "&gt; 0", $F$14:$F$89, "&lt;&gt;C", $G$14:$G$89, {"1"}, $G$14:$G$89, {"1"}, $K$14:$K$89, "&lt;="&amp;$A134, $L$14:$L$89, "&gt;="&amp;$A135)), SUM(COUNTIFS($J$14:$J$89, G$106, $I$14:$I$89, "&gt; 0", $F$14:$F$89, "&lt;&gt;C", $G$14:$G$89, {"1","5W1"}, $G$14:$G$89, {"1";"5W1"}, $K$14:$K$89, "&lt;="&amp;$A134, $L$14:$L$89, "&gt;="&amp;$A135)), SUM(COUNTIFS($J$14:$J$89, G$106, $I$14:$I$89, "&gt; 0", $F$14:$F$89, "&lt;&gt;C", $G$14:$G$89, {"1","5W2"}, $G$14:$G$89, {"1";"5W2"}, $K$14:$K$89, "&lt;="&amp;$A134, $L$14:$L$89, "&gt;="&amp;$A135)), SUM(COUNTIFS($J$14:$J$89, G$106, $I$14:$I$89, "&gt; 0", $F$14:$F$89, "&lt;&gt;C", $G$14:$G$89, {"1","5W3"}, $G$14:$G$89, {"1";"5W3"}, $K$14:$K$89, "&lt;="&amp;$A134, $L$14:$L$89, "&gt;="&amp;$A135)), SUM(COUNTIFS($J$14:$J$89, G$106, $I$14:$I$89, "&gt; 0", $F$14:$F$89, "&lt;&gt;C", $G$14:$G$89, {"1","8W1"}, $G$14:$G$89, {"1";"8W1"}, $K$14:$K$89, "&lt;="&amp;$A134, $L$14:$L$89, "&gt;="&amp;$A135)), SUM(COUNTIFS($J$14:$J$89, G$106, $I$14:$I$89, "&gt; 0", $F$14:$F$89, "&lt;&gt;C", $G$14:$G$89, {"1","8W2"}, $G$14:$G$89, {"1";"8W2"}, $K$14:$K$89, "&lt;="&amp;$A134, $L$14:$L$89, "&gt;="&amp;$A135)), SUM(COUNTIFS($J$14:$J$89, G$106, $I$14:$I$89, "&gt; 0", $F$14:$F$89, "&lt;&gt;C", $G$14:$G$89, {"8W1","5W1"}, $G$14:$G$89, {"8W1";"5W1"}, $K$14:$K$89, "&lt;="&amp;$A134, $L$14:$L$89, "&gt;="&amp;$A135)), SUM(COUNTIFS($J$14:$J$89, G$106, $I$14:$I$89, "&gt; 0", $F$14:$F$89, "&lt;&gt;C", $G$14:$G$89, {"8W1","5W2"}, $G$14:$G$89, {"8W1";"5W2"}, $K$14:$K$89, "&lt;="&amp;$A134, $L$14:$L$89, "&gt;="&amp;$A135)), SUM(COUNTIFS($J$14:$J$89, G$106, $I$14:$I$89, "&gt; 0", $F$14:$F$89, "&lt;&gt;C", $G$14:$G$89, {"8W2","5W2"}, $G$14:$G$89, {"8W2";"5W2"}, $K$14:$K$89, "&lt;="&amp;$A134, $L$14:$L$89, "&gt;="&amp;$A135)), SUM(COUNTIFS($J$14:$J$89, G$106, $I$14:$I$89, "&gt; 0", $F$14:$F$89, "&lt;&gt;C", $G$14:$G$89, {"8W2","5W3"}, $G$14:$G$89, {"8W2";"5W3"}, $K$14:$K$89, "&lt;="&amp;$A134, $L$14:$L$89, "&gt;="&amp;$A135))))</f>
        <v>0</v>
      </c>
      <c r="H134" s="54">
        <f xml:space="preserve"> IF(COUNTIFS($J$14:$J$89, H$106, $I$14:$I$89, "&gt; 0", $F$14:$F$89, "&lt;&gt;C", $K$14:$K$89, "&lt;="&amp;$A134, $L$14:$L$89, "&gt;="&amp;$A135) &lt; 2, COUNTIFS($J$14:$J$89, H$106, $I$14:$I$89, "&gt; 0", $F$14:$F$89, "&lt;&gt;C", $K$14:$K$89, "&lt;="&amp;$A134, $L$14:$L$89, "&gt;="&amp;$A135), MAX(SUM(COUNTIFS($J$14:$J$89, H$106, $I$14:$I$89, "&gt; 0", $F$14:$F$89, "&lt;&gt;C", $G$14:$G$89, {"1"}, $G$14:$G$89, {"1"}, $K$14:$K$89, "&lt;="&amp;$A134, $L$14:$L$89, "&gt;="&amp;$A135)), SUM(COUNTIFS($J$14:$J$89, H$106, $I$14:$I$89, "&gt; 0", $F$14:$F$89, "&lt;&gt;C", $G$14:$G$89, {"1","5W1"}, $G$14:$G$89, {"1";"5W1"}, $K$14:$K$89, "&lt;="&amp;$A134, $L$14:$L$89, "&gt;="&amp;$A135)), SUM(COUNTIFS($J$14:$J$89, H$106, $I$14:$I$89, "&gt; 0", $F$14:$F$89, "&lt;&gt;C", $G$14:$G$89, {"1","5W2"}, $G$14:$G$89, {"1";"5W2"}, $K$14:$K$89, "&lt;="&amp;$A134, $L$14:$L$89, "&gt;="&amp;$A135)), SUM(COUNTIFS($J$14:$J$89, H$106, $I$14:$I$89, "&gt; 0", $F$14:$F$89, "&lt;&gt;C", $G$14:$G$89, {"1","5W3"}, $G$14:$G$89, {"1";"5W3"}, $K$14:$K$89, "&lt;="&amp;$A134, $L$14:$L$89, "&gt;="&amp;$A135)), SUM(COUNTIFS($J$14:$J$89, H$106, $I$14:$I$89, "&gt; 0", $F$14:$F$89, "&lt;&gt;C", $G$14:$G$89, {"1","8W1"}, $G$14:$G$89, {"1";"8W1"}, $K$14:$K$89, "&lt;="&amp;$A134, $L$14:$L$89, "&gt;="&amp;$A135)), SUM(COUNTIFS($J$14:$J$89, H$106, $I$14:$I$89, "&gt; 0", $F$14:$F$89, "&lt;&gt;C", $G$14:$G$89, {"1","8W2"}, $G$14:$G$89, {"1";"8W2"}, $K$14:$K$89, "&lt;="&amp;$A134, $L$14:$L$89, "&gt;="&amp;$A135)), SUM(COUNTIFS($J$14:$J$89, H$106, $I$14:$I$89, "&gt; 0", $F$14:$F$89, "&lt;&gt;C", $G$14:$G$89, {"8W1","5W1"}, $G$14:$G$89, {"8W1";"5W1"}, $K$14:$K$89, "&lt;="&amp;$A134, $L$14:$L$89, "&gt;="&amp;$A135)), SUM(COUNTIFS($J$14:$J$89, H$106, $I$14:$I$89, "&gt; 0", $F$14:$F$89, "&lt;&gt;C", $G$14:$G$89, {"8W1","5W2"}, $G$14:$G$89, {"8W1";"5W2"}, $K$14:$K$89, "&lt;="&amp;$A134, $L$14:$L$89, "&gt;="&amp;$A135)), SUM(COUNTIFS($J$14:$J$89, H$106, $I$14:$I$89, "&gt; 0", $F$14:$F$89, "&lt;&gt;C", $G$14:$G$89, {"8W2","5W2"}, $G$14:$G$89, {"8W2";"5W2"}, $K$14:$K$89, "&lt;="&amp;$A134, $L$14:$L$89, "&gt;="&amp;$A135)), SUM(COUNTIFS($J$14:$J$89, H$106, $I$14:$I$89, "&gt; 0", $F$14:$F$89, "&lt;&gt;C", $G$14:$G$89, {"8W2","5W3"}, $G$14:$G$89, {"8W2";"5W3"}, $K$14:$K$89, "&lt;="&amp;$A134, $L$14:$L$89, "&gt;="&amp;$A135))))</f>
        <v>1</v>
      </c>
      <c r="P134"/>
    </row>
    <row r="135" spans="1:16" ht="15" x14ac:dyDescent="0.25">
      <c r="A135" s="152">
        <f t="shared" si="5"/>
        <v>0.60416666666666663</v>
      </c>
      <c r="B135" s="202" t="str">
        <f t="shared" si="4"/>
        <v>2:30 PM-2:45 PM</v>
      </c>
      <c r="C135" s="54">
        <f xml:space="preserve"> IF(COUNTIFS($J$14:$J$89, C$106, $I$14:$I$89, "&gt; 0", $F$14:$F$89, "&lt;&gt;C", $K$14:$K$89, "&lt;="&amp;$A135, $L$14:$L$89, "&gt;="&amp;$A136) &lt; 2, COUNTIFS($J$14:$J$89, C$106, $I$14:$I$89, "&gt; 0", $F$14:$F$89, "&lt;&gt;C", $K$14:$K$89, "&lt;="&amp;$A135, $L$14:$L$89, "&gt;="&amp;$A136), MAX(SUM(COUNTIFS($J$14:$J$89, C$106, $I$14:$I$89, "&gt; 0", $F$14:$F$89, "&lt;&gt;C", $G$14:$G$89, {"1"}, $G$14:$G$89, {"1"}, $K$14:$K$89, "&lt;="&amp;$A135, $L$14:$L$89, "&gt;="&amp;$A136)), SUM(COUNTIFS($J$14:$J$89, C$106, $I$14:$I$89, "&gt; 0", $F$14:$F$89, "&lt;&gt;C", $G$14:$G$89, {"1","5W1"}, $G$14:$G$89, {"1";"5W1"}, $K$14:$K$89, "&lt;="&amp;$A135, $L$14:$L$89, "&gt;="&amp;$A136)), SUM(COUNTIFS($J$14:$J$89, C$106, $I$14:$I$89, "&gt; 0", $F$14:$F$89, "&lt;&gt;C", $G$14:$G$89, {"1","5W2"}, $G$14:$G$89, {"1";"5W2"}, $K$14:$K$89, "&lt;="&amp;$A135, $L$14:$L$89, "&gt;="&amp;$A136)), SUM(COUNTIFS($J$14:$J$89, C$106, $I$14:$I$89, "&gt; 0", $F$14:$F$89, "&lt;&gt;C", $G$14:$G$89, {"1","5W3"}, $G$14:$G$89, {"1";"5W3"}, $K$14:$K$89, "&lt;="&amp;$A135, $L$14:$L$89, "&gt;="&amp;$A136)), SUM(COUNTIFS($J$14:$J$89, C$106, $I$14:$I$89, "&gt; 0", $F$14:$F$89, "&lt;&gt;C", $G$14:$G$89, {"1","8W1"}, $G$14:$G$89, {"1";"8W1"}, $K$14:$K$89, "&lt;="&amp;$A135, $L$14:$L$89, "&gt;="&amp;$A136)), SUM(COUNTIFS($J$14:$J$89, C$106, $I$14:$I$89, "&gt; 0", $F$14:$F$89, "&lt;&gt;C", $G$14:$G$89, {"1","8W2"}, $G$14:$G$89, {"1";"8W2"}, $K$14:$K$89, "&lt;="&amp;$A135, $L$14:$L$89, "&gt;="&amp;$A136)), SUM(COUNTIFS($J$14:$J$89, C$106, $I$14:$I$89, "&gt; 0", $F$14:$F$89, "&lt;&gt;C", $G$14:$G$89, {"8W1","5W1"}, $G$14:$G$89, {"8W1";"5W1"}, $K$14:$K$89, "&lt;="&amp;$A135, $L$14:$L$89, "&gt;="&amp;$A136)), SUM(COUNTIFS($J$14:$J$89, C$106, $I$14:$I$89, "&gt; 0", $F$14:$F$89, "&lt;&gt;C", $G$14:$G$89, {"8W1","5W2"}, $G$14:$G$89, {"8W1";"5W2"}, $K$14:$K$89, "&lt;="&amp;$A135, $L$14:$L$89, "&gt;="&amp;$A136)), SUM(COUNTIFS($J$14:$J$89, C$106, $I$14:$I$89, "&gt; 0", $F$14:$F$89, "&lt;&gt;C", $G$14:$G$89, {"8W2","5W2"}, $G$14:$G$89, {"8W2";"5W2"}, $K$14:$K$89, "&lt;="&amp;$A135, $L$14:$L$89, "&gt;="&amp;$A136)), SUM(COUNTIFS($J$14:$J$89, C$106, $I$14:$I$89, "&gt; 0", $F$14:$F$89, "&lt;&gt;C", $G$14:$G$89, {"8W2","5W3"}, $G$14:$G$89, {"8W2";"5W3"}, $K$14:$K$89, "&lt;="&amp;$A135, $L$14:$L$89, "&gt;="&amp;$A136))))</f>
        <v>0</v>
      </c>
      <c r="D135" s="54">
        <f xml:space="preserve"> IF(COUNTIFS($J$14:$J$89, D$106, $I$14:$I$89, "&gt; 0", $F$14:$F$89, "&lt;&gt;C", $K$14:$K$89, "&lt;="&amp;$A135, $L$14:$L$89, "&gt;="&amp;$A136) &lt; 2, COUNTIFS($J$14:$J$89, D$106, $I$14:$I$89, "&gt; 0", $F$14:$F$89, "&lt;&gt;C", $K$14:$K$89, "&lt;="&amp;$A135, $L$14:$L$89, "&gt;="&amp;$A136), MAX(SUM(COUNTIFS($J$14:$J$89, D$106, $I$14:$I$89, "&gt; 0", $F$14:$F$89, "&lt;&gt;C", $G$14:$G$89, {"1"}, $G$14:$G$89, {"1"}, $K$14:$K$89, "&lt;="&amp;$A135, $L$14:$L$89, "&gt;="&amp;$A136)), SUM(COUNTIFS($J$14:$J$89, D$106, $I$14:$I$89, "&gt; 0", $F$14:$F$89, "&lt;&gt;C", $G$14:$G$89, {"1","5W1"}, $G$14:$G$89, {"1";"5W1"}, $K$14:$K$89, "&lt;="&amp;$A135, $L$14:$L$89, "&gt;="&amp;$A136)), SUM(COUNTIFS($J$14:$J$89, D$106, $I$14:$I$89, "&gt; 0", $F$14:$F$89, "&lt;&gt;C", $G$14:$G$89, {"1","5W2"}, $G$14:$G$89, {"1";"5W2"}, $K$14:$K$89, "&lt;="&amp;$A135, $L$14:$L$89, "&gt;="&amp;$A136)), SUM(COUNTIFS($J$14:$J$89, D$106, $I$14:$I$89, "&gt; 0", $F$14:$F$89, "&lt;&gt;C", $G$14:$G$89, {"1","5W3"}, $G$14:$G$89, {"1";"5W3"}, $K$14:$K$89, "&lt;="&amp;$A135, $L$14:$L$89, "&gt;="&amp;$A136)), SUM(COUNTIFS($J$14:$J$89, D$106, $I$14:$I$89, "&gt; 0", $F$14:$F$89, "&lt;&gt;C", $G$14:$G$89, {"1","8W1"}, $G$14:$G$89, {"1";"8W1"}, $K$14:$K$89, "&lt;="&amp;$A135, $L$14:$L$89, "&gt;="&amp;$A136)), SUM(COUNTIFS($J$14:$J$89, D$106, $I$14:$I$89, "&gt; 0", $F$14:$F$89, "&lt;&gt;C", $G$14:$G$89, {"1","8W2"}, $G$14:$G$89, {"1";"8W2"}, $K$14:$K$89, "&lt;="&amp;$A135, $L$14:$L$89, "&gt;="&amp;$A136)), SUM(COUNTIFS($J$14:$J$89, D$106, $I$14:$I$89, "&gt; 0", $F$14:$F$89, "&lt;&gt;C", $G$14:$G$89, {"8W1","5W1"}, $G$14:$G$89, {"8W1";"5W1"}, $K$14:$K$89, "&lt;="&amp;$A135, $L$14:$L$89, "&gt;="&amp;$A136)), SUM(COUNTIFS($J$14:$J$89, D$106, $I$14:$I$89, "&gt; 0", $F$14:$F$89, "&lt;&gt;C", $G$14:$G$89, {"8W1","5W2"}, $G$14:$G$89, {"8W1";"5W2"}, $K$14:$K$89, "&lt;="&amp;$A135, $L$14:$L$89, "&gt;="&amp;$A136)), SUM(COUNTIFS($J$14:$J$89, D$106, $I$14:$I$89, "&gt; 0", $F$14:$F$89, "&lt;&gt;C", $G$14:$G$89, {"8W2","5W2"}, $G$14:$G$89, {"8W2";"5W2"}, $K$14:$K$89, "&lt;="&amp;$A135, $L$14:$L$89, "&gt;="&amp;$A136)), SUM(COUNTIFS($J$14:$J$89, D$106, $I$14:$I$89, "&gt; 0", $F$14:$F$89, "&lt;&gt;C", $G$14:$G$89, {"8W2","5W3"}, $G$14:$G$89, {"8W2";"5W3"}, $K$14:$K$89, "&lt;="&amp;$A135, $L$14:$L$89, "&gt;="&amp;$A136))))</f>
        <v>1</v>
      </c>
      <c r="E135" s="54">
        <f xml:space="preserve"> IF(COUNTIFS($J$14:$J$89, E$106, $I$14:$I$89, "&gt; 0", $F$14:$F$89, "&lt;&gt;C", $K$14:$K$89, "&lt;="&amp;$A135, $L$14:$L$89, "&gt;="&amp;$A136) &lt; 2, COUNTIFS($J$14:$J$89, E$106, $I$14:$I$89, "&gt; 0", $F$14:$F$89, "&lt;&gt;C", $K$14:$K$89, "&lt;="&amp;$A135, $L$14:$L$89, "&gt;="&amp;$A136), MAX(SUM(COUNTIFS($J$14:$J$89, E$106, $I$14:$I$89, "&gt; 0", $F$14:$F$89, "&lt;&gt;C", $G$14:$G$89, {"1"}, $G$14:$G$89, {"1"}, $K$14:$K$89, "&lt;="&amp;$A135, $L$14:$L$89, "&gt;="&amp;$A136)), SUM(COUNTIFS($J$14:$J$89, E$106, $I$14:$I$89, "&gt; 0", $F$14:$F$89, "&lt;&gt;C", $G$14:$G$89, {"1","5W1"}, $G$14:$G$89, {"1";"5W1"}, $K$14:$K$89, "&lt;="&amp;$A135, $L$14:$L$89, "&gt;="&amp;$A136)), SUM(COUNTIFS($J$14:$J$89, E$106, $I$14:$I$89, "&gt; 0", $F$14:$F$89, "&lt;&gt;C", $G$14:$G$89, {"1","5W2"}, $G$14:$G$89, {"1";"5W2"}, $K$14:$K$89, "&lt;="&amp;$A135, $L$14:$L$89, "&gt;="&amp;$A136)), SUM(COUNTIFS($J$14:$J$89, E$106, $I$14:$I$89, "&gt; 0", $F$14:$F$89, "&lt;&gt;C", $G$14:$G$89, {"1","5W3"}, $G$14:$G$89, {"1";"5W3"}, $K$14:$K$89, "&lt;="&amp;$A135, $L$14:$L$89, "&gt;="&amp;$A136)), SUM(COUNTIFS($J$14:$J$89, E$106, $I$14:$I$89, "&gt; 0", $F$14:$F$89, "&lt;&gt;C", $G$14:$G$89, {"1","8W1"}, $G$14:$G$89, {"1";"8W1"}, $K$14:$K$89, "&lt;="&amp;$A135, $L$14:$L$89, "&gt;="&amp;$A136)), SUM(COUNTIFS($J$14:$J$89, E$106, $I$14:$I$89, "&gt; 0", $F$14:$F$89, "&lt;&gt;C", $G$14:$G$89, {"1","8W2"}, $G$14:$G$89, {"1";"8W2"}, $K$14:$K$89, "&lt;="&amp;$A135, $L$14:$L$89, "&gt;="&amp;$A136)), SUM(COUNTIFS($J$14:$J$89, E$106, $I$14:$I$89, "&gt; 0", $F$14:$F$89, "&lt;&gt;C", $G$14:$G$89, {"8W1","5W1"}, $G$14:$G$89, {"8W1";"5W1"}, $K$14:$K$89, "&lt;="&amp;$A135, $L$14:$L$89, "&gt;="&amp;$A136)), SUM(COUNTIFS($J$14:$J$89, E$106, $I$14:$I$89, "&gt; 0", $F$14:$F$89, "&lt;&gt;C", $G$14:$G$89, {"8W1","5W2"}, $G$14:$G$89, {"8W1";"5W2"}, $K$14:$K$89, "&lt;="&amp;$A135, $L$14:$L$89, "&gt;="&amp;$A136)), SUM(COUNTIFS($J$14:$J$89, E$106, $I$14:$I$89, "&gt; 0", $F$14:$F$89, "&lt;&gt;C", $G$14:$G$89, {"8W2","5W2"}, $G$14:$G$89, {"8W2";"5W2"}, $K$14:$K$89, "&lt;="&amp;$A135, $L$14:$L$89, "&gt;="&amp;$A136)), SUM(COUNTIFS($J$14:$J$89, E$106, $I$14:$I$89, "&gt; 0", $F$14:$F$89, "&lt;&gt;C", $G$14:$G$89, {"8W2","5W3"}, $G$14:$G$89, {"8W2";"5W3"}, $K$14:$K$89, "&lt;="&amp;$A135, $L$14:$L$89, "&gt;="&amp;$A136))))</f>
        <v>1</v>
      </c>
      <c r="F135" s="54">
        <f xml:space="preserve"> IF(COUNTIFS($J$14:$J$89, F$106, $I$14:$I$89, "&gt; 0", $F$14:$F$89, "&lt;&gt;C", $K$14:$K$89, "&lt;="&amp;$A135, $L$14:$L$89, "&gt;="&amp;$A136) &lt; 2, COUNTIFS($J$14:$J$89, F$106, $I$14:$I$89, "&gt; 0", $F$14:$F$89, "&lt;&gt;C", $K$14:$K$89, "&lt;="&amp;$A135, $L$14:$L$89, "&gt;="&amp;$A136), MAX(SUM(COUNTIFS($J$14:$J$89, F$106, $I$14:$I$89, "&gt; 0", $F$14:$F$89, "&lt;&gt;C", $G$14:$G$89, {"1"}, $G$14:$G$89, {"1"}, $K$14:$K$89, "&lt;="&amp;$A135, $L$14:$L$89, "&gt;="&amp;$A136)), SUM(COUNTIFS($J$14:$J$89, F$106, $I$14:$I$89, "&gt; 0", $F$14:$F$89, "&lt;&gt;C", $G$14:$G$89, {"1","5W1"}, $G$14:$G$89, {"1";"5W1"}, $K$14:$K$89, "&lt;="&amp;$A135, $L$14:$L$89, "&gt;="&amp;$A136)), SUM(COUNTIFS($J$14:$J$89, F$106, $I$14:$I$89, "&gt; 0", $F$14:$F$89, "&lt;&gt;C", $G$14:$G$89, {"1","5W2"}, $G$14:$G$89, {"1";"5W2"}, $K$14:$K$89, "&lt;="&amp;$A135, $L$14:$L$89, "&gt;="&amp;$A136)), SUM(COUNTIFS($J$14:$J$89, F$106, $I$14:$I$89, "&gt; 0", $F$14:$F$89, "&lt;&gt;C", $G$14:$G$89, {"1","5W3"}, $G$14:$G$89, {"1";"5W3"}, $K$14:$K$89, "&lt;="&amp;$A135, $L$14:$L$89, "&gt;="&amp;$A136)), SUM(COUNTIFS($J$14:$J$89, F$106, $I$14:$I$89, "&gt; 0", $F$14:$F$89, "&lt;&gt;C", $G$14:$G$89, {"1","8W1"}, $G$14:$G$89, {"1";"8W1"}, $K$14:$K$89, "&lt;="&amp;$A135, $L$14:$L$89, "&gt;="&amp;$A136)), SUM(COUNTIFS($J$14:$J$89, F$106, $I$14:$I$89, "&gt; 0", $F$14:$F$89, "&lt;&gt;C", $G$14:$G$89, {"1","8W2"}, $G$14:$G$89, {"1";"8W2"}, $K$14:$K$89, "&lt;="&amp;$A135, $L$14:$L$89, "&gt;="&amp;$A136)), SUM(COUNTIFS($J$14:$J$89, F$106, $I$14:$I$89, "&gt; 0", $F$14:$F$89, "&lt;&gt;C", $G$14:$G$89, {"8W1","5W1"}, $G$14:$G$89, {"8W1";"5W1"}, $K$14:$K$89, "&lt;="&amp;$A135, $L$14:$L$89, "&gt;="&amp;$A136)), SUM(COUNTIFS($J$14:$J$89, F$106, $I$14:$I$89, "&gt; 0", $F$14:$F$89, "&lt;&gt;C", $G$14:$G$89, {"8W1","5W2"}, $G$14:$G$89, {"8W1";"5W2"}, $K$14:$K$89, "&lt;="&amp;$A135, $L$14:$L$89, "&gt;="&amp;$A136)), SUM(COUNTIFS($J$14:$J$89, F$106, $I$14:$I$89, "&gt; 0", $F$14:$F$89, "&lt;&gt;C", $G$14:$G$89, {"8W2","5W2"}, $G$14:$G$89, {"8W2";"5W2"}, $K$14:$K$89, "&lt;="&amp;$A135, $L$14:$L$89, "&gt;="&amp;$A136)), SUM(COUNTIFS($J$14:$J$89, F$106, $I$14:$I$89, "&gt; 0", $F$14:$F$89, "&lt;&gt;C", $G$14:$G$89, {"8W2","5W3"}, $G$14:$G$89, {"8W2";"5W3"}, $K$14:$K$89, "&lt;="&amp;$A135, $L$14:$L$89, "&gt;="&amp;$A136))))</f>
        <v>1</v>
      </c>
      <c r="G135" s="54">
        <f xml:space="preserve"> IF(COUNTIFS($J$14:$J$89, G$106, $I$14:$I$89, "&gt; 0", $F$14:$F$89, "&lt;&gt;C", $K$14:$K$89, "&lt;="&amp;$A135, $L$14:$L$89, "&gt;="&amp;$A136) &lt; 2, COUNTIFS($J$14:$J$89, G$106, $I$14:$I$89, "&gt; 0", $F$14:$F$89, "&lt;&gt;C", $K$14:$K$89, "&lt;="&amp;$A135, $L$14:$L$89, "&gt;="&amp;$A136), MAX(SUM(COUNTIFS($J$14:$J$89, G$106, $I$14:$I$89, "&gt; 0", $F$14:$F$89, "&lt;&gt;C", $G$14:$G$89, {"1"}, $G$14:$G$89, {"1"}, $K$14:$K$89, "&lt;="&amp;$A135, $L$14:$L$89, "&gt;="&amp;$A136)), SUM(COUNTIFS($J$14:$J$89, G$106, $I$14:$I$89, "&gt; 0", $F$14:$F$89, "&lt;&gt;C", $G$14:$G$89, {"1","5W1"}, $G$14:$G$89, {"1";"5W1"}, $K$14:$K$89, "&lt;="&amp;$A135, $L$14:$L$89, "&gt;="&amp;$A136)), SUM(COUNTIFS($J$14:$J$89, G$106, $I$14:$I$89, "&gt; 0", $F$14:$F$89, "&lt;&gt;C", $G$14:$G$89, {"1","5W2"}, $G$14:$G$89, {"1";"5W2"}, $K$14:$K$89, "&lt;="&amp;$A135, $L$14:$L$89, "&gt;="&amp;$A136)), SUM(COUNTIFS($J$14:$J$89, G$106, $I$14:$I$89, "&gt; 0", $F$14:$F$89, "&lt;&gt;C", $G$14:$G$89, {"1","5W3"}, $G$14:$G$89, {"1";"5W3"}, $K$14:$K$89, "&lt;="&amp;$A135, $L$14:$L$89, "&gt;="&amp;$A136)), SUM(COUNTIFS($J$14:$J$89, G$106, $I$14:$I$89, "&gt; 0", $F$14:$F$89, "&lt;&gt;C", $G$14:$G$89, {"1","8W1"}, $G$14:$G$89, {"1";"8W1"}, $K$14:$K$89, "&lt;="&amp;$A135, $L$14:$L$89, "&gt;="&amp;$A136)), SUM(COUNTIFS($J$14:$J$89, G$106, $I$14:$I$89, "&gt; 0", $F$14:$F$89, "&lt;&gt;C", $G$14:$G$89, {"1","8W2"}, $G$14:$G$89, {"1";"8W2"}, $K$14:$K$89, "&lt;="&amp;$A135, $L$14:$L$89, "&gt;="&amp;$A136)), SUM(COUNTIFS($J$14:$J$89, G$106, $I$14:$I$89, "&gt; 0", $F$14:$F$89, "&lt;&gt;C", $G$14:$G$89, {"8W1","5W1"}, $G$14:$G$89, {"8W1";"5W1"}, $K$14:$K$89, "&lt;="&amp;$A135, $L$14:$L$89, "&gt;="&amp;$A136)), SUM(COUNTIFS($J$14:$J$89, G$106, $I$14:$I$89, "&gt; 0", $F$14:$F$89, "&lt;&gt;C", $G$14:$G$89, {"8W1","5W2"}, $G$14:$G$89, {"8W1";"5W2"}, $K$14:$K$89, "&lt;="&amp;$A135, $L$14:$L$89, "&gt;="&amp;$A136)), SUM(COUNTIFS($J$14:$J$89, G$106, $I$14:$I$89, "&gt; 0", $F$14:$F$89, "&lt;&gt;C", $G$14:$G$89, {"8W2","5W2"}, $G$14:$G$89, {"8W2";"5W2"}, $K$14:$K$89, "&lt;="&amp;$A135, $L$14:$L$89, "&gt;="&amp;$A136)), SUM(COUNTIFS($J$14:$J$89, G$106, $I$14:$I$89, "&gt; 0", $F$14:$F$89, "&lt;&gt;C", $G$14:$G$89, {"8W2","5W3"}, $G$14:$G$89, {"8W2";"5W3"}, $K$14:$K$89, "&lt;="&amp;$A135, $L$14:$L$89, "&gt;="&amp;$A136))))</f>
        <v>0</v>
      </c>
      <c r="H135" s="54">
        <f xml:space="preserve"> IF(COUNTIFS($J$14:$J$89, H$106, $I$14:$I$89, "&gt; 0", $F$14:$F$89, "&lt;&gt;C", $K$14:$K$89, "&lt;="&amp;$A135, $L$14:$L$89, "&gt;="&amp;$A136) &lt; 2, COUNTIFS($J$14:$J$89, H$106, $I$14:$I$89, "&gt; 0", $F$14:$F$89, "&lt;&gt;C", $K$14:$K$89, "&lt;="&amp;$A135, $L$14:$L$89, "&gt;="&amp;$A136), MAX(SUM(COUNTIFS($J$14:$J$89, H$106, $I$14:$I$89, "&gt; 0", $F$14:$F$89, "&lt;&gt;C", $G$14:$G$89, {"1"}, $G$14:$G$89, {"1"}, $K$14:$K$89, "&lt;="&amp;$A135, $L$14:$L$89, "&gt;="&amp;$A136)), SUM(COUNTIFS($J$14:$J$89, H$106, $I$14:$I$89, "&gt; 0", $F$14:$F$89, "&lt;&gt;C", $G$14:$G$89, {"1","5W1"}, $G$14:$G$89, {"1";"5W1"}, $K$14:$K$89, "&lt;="&amp;$A135, $L$14:$L$89, "&gt;="&amp;$A136)), SUM(COUNTIFS($J$14:$J$89, H$106, $I$14:$I$89, "&gt; 0", $F$14:$F$89, "&lt;&gt;C", $G$14:$G$89, {"1","5W2"}, $G$14:$G$89, {"1";"5W2"}, $K$14:$K$89, "&lt;="&amp;$A135, $L$14:$L$89, "&gt;="&amp;$A136)), SUM(COUNTIFS($J$14:$J$89, H$106, $I$14:$I$89, "&gt; 0", $F$14:$F$89, "&lt;&gt;C", $G$14:$G$89, {"1","5W3"}, $G$14:$G$89, {"1";"5W3"}, $K$14:$K$89, "&lt;="&amp;$A135, $L$14:$L$89, "&gt;="&amp;$A136)), SUM(COUNTIFS($J$14:$J$89, H$106, $I$14:$I$89, "&gt; 0", $F$14:$F$89, "&lt;&gt;C", $G$14:$G$89, {"1","8W1"}, $G$14:$G$89, {"1";"8W1"}, $K$14:$K$89, "&lt;="&amp;$A135, $L$14:$L$89, "&gt;="&amp;$A136)), SUM(COUNTIFS($J$14:$J$89, H$106, $I$14:$I$89, "&gt; 0", $F$14:$F$89, "&lt;&gt;C", $G$14:$G$89, {"1","8W2"}, $G$14:$G$89, {"1";"8W2"}, $K$14:$K$89, "&lt;="&amp;$A135, $L$14:$L$89, "&gt;="&amp;$A136)), SUM(COUNTIFS($J$14:$J$89, H$106, $I$14:$I$89, "&gt; 0", $F$14:$F$89, "&lt;&gt;C", $G$14:$G$89, {"8W1","5W1"}, $G$14:$G$89, {"8W1";"5W1"}, $K$14:$K$89, "&lt;="&amp;$A135, $L$14:$L$89, "&gt;="&amp;$A136)), SUM(COUNTIFS($J$14:$J$89, H$106, $I$14:$I$89, "&gt; 0", $F$14:$F$89, "&lt;&gt;C", $G$14:$G$89, {"8W1","5W2"}, $G$14:$G$89, {"8W1";"5W2"}, $K$14:$K$89, "&lt;="&amp;$A135, $L$14:$L$89, "&gt;="&amp;$A136)), SUM(COUNTIFS($J$14:$J$89, H$106, $I$14:$I$89, "&gt; 0", $F$14:$F$89, "&lt;&gt;C", $G$14:$G$89, {"8W2","5W2"}, $G$14:$G$89, {"8W2";"5W2"}, $K$14:$K$89, "&lt;="&amp;$A135, $L$14:$L$89, "&gt;="&amp;$A136)), SUM(COUNTIFS($J$14:$J$89, H$106, $I$14:$I$89, "&gt; 0", $F$14:$F$89, "&lt;&gt;C", $G$14:$G$89, {"8W2","5W3"}, $G$14:$G$89, {"8W2";"5W3"}, $K$14:$K$89, "&lt;="&amp;$A135, $L$14:$L$89, "&gt;="&amp;$A136))))</f>
        <v>1</v>
      </c>
      <c r="P135"/>
    </row>
    <row r="136" spans="1:16" ht="15" x14ac:dyDescent="0.25">
      <c r="A136" s="152">
        <f t="shared" si="5"/>
        <v>0.61458333333333326</v>
      </c>
      <c r="B136" s="202" t="str">
        <f t="shared" si="4"/>
        <v>2:45 PM-3:00 PM</v>
      </c>
      <c r="C136" s="54">
        <f xml:space="preserve"> IF(COUNTIFS($J$14:$J$89, C$106, $I$14:$I$89, "&gt; 0", $F$14:$F$89, "&lt;&gt;C", $K$14:$K$89, "&lt;="&amp;$A136, $L$14:$L$89, "&gt;="&amp;$A137) &lt; 2, COUNTIFS($J$14:$J$89, C$106, $I$14:$I$89, "&gt; 0", $F$14:$F$89, "&lt;&gt;C", $K$14:$K$89, "&lt;="&amp;$A136, $L$14:$L$89, "&gt;="&amp;$A137), MAX(SUM(COUNTIFS($J$14:$J$89, C$106, $I$14:$I$89, "&gt; 0", $F$14:$F$89, "&lt;&gt;C", $G$14:$G$89, {"1"}, $G$14:$G$89, {"1"}, $K$14:$K$89, "&lt;="&amp;$A136, $L$14:$L$89, "&gt;="&amp;$A137)), SUM(COUNTIFS($J$14:$J$89, C$106, $I$14:$I$89, "&gt; 0", $F$14:$F$89, "&lt;&gt;C", $G$14:$G$89, {"1","5W1"}, $G$14:$G$89, {"1";"5W1"}, $K$14:$K$89, "&lt;="&amp;$A136, $L$14:$L$89, "&gt;="&amp;$A137)), SUM(COUNTIFS($J$14:$J$89, C$106, $I$14:$I$89, "&gt; 0", $F$14:$F$89, "&lt;&gt;C", $G$14:$G$89, {"1","5W2"}, $G$14:$G$89, {"1";"5W2"}, $K$14:$K$89, "&lt;="&amp;$A136, $L$14:$L$89, "&gt;="&amp;$A137)), SUM(COUNTIFS($J$14:$J$89, C$106, $I$14:$I$89, "&gt; 0", $F$14:$F$89, "&lt;&gt;C", $G$14:$G$89, {"1","5W3"}, $G$14:$G$89, {"1";"5W3"}, $K$14:$K$89, "&lt;="&amp;$A136, $L$14:$L$89, "&gt;="&amp;$A137)), SUM(COUNTIFS($J$14:$J$89, C$106, $I$14:$I$89, "&gt; 0", $F$14:$F$89, "&lt;&gt;C", $G$14:$G$89, {"1","8W1"}, $G$14:$G$89, {"1";"8W1"}, $K$14:$K$89, "&lt;="&amp;$A136, $L$14:$L$89, "&gt;="&amp;$A137)), SUM(COUNTIFS($J$14:$J$89, C$106, $I$14:$I$89, "&gt; 0", $F$14:$F$89, "&lt;&gt;C", $G$14:$G$89, {"1","8W2"}, $G$14:$G$89, {"1";"8W2"}, $K$14:$K$89, "&lt;="&amp;$A136, $L$14:$L$89, "&gt;="&amp;$A137)), SUM(COUNTIFS($J$14:$J$89, C$106, $I$14:$I$89, "&gt; 0", $F$14:$F$89, "&lt;&gt;C", $G$14:$G$89, {"8W1","5W1"}, $G$14:$G$89, {"8W1";"5W1"}, $K$14:$K$89, "&lt;="&amp;$A136, $L$14:$L$89, "&gt;="&amp;$A137)), SUM(COUNTIFS($J$14:$J$89, C$106, $I$14:$I$89, "&gt; 0", $F$14:$F$89, "&lt;&gt;C", $G$14:$G$89, {"8W1","5W2"}, $G$14:$G$89, {"8W1";"5W2"}, $K$14:$K$89, "&lt;="&amp;$A136, $L$14:$L$89, "&gt;="&amp;$A137)), SUM(COUNTIFS($J$14:$J$89, C$106, $I$14:$I$89, "&gt; 0", $F$14:$F$89, "&lt;&gt;C", $G$14:$G$89, {"8W2","5W2"}, $G$14:$G$89, {"8W2";"5W2"}, $K$14:$K$89, "&lt;="&amp;$A136, $L$14:$L$89, "&gt;="&amp;$A137)), SUM(COUNTIFS($J$14:$J$89, C$106, $I$14:$I$89, "&gt; 0", $F$14:$F$89, "&lt;&gt;C", $G$14:$G$89, {"8W2","5W3"}, $G$14:$G$89, {"8W2";"5W3"}, $K$14:$K$89, "&lt;="&amp;$A136, $L$14:$L$89, "&gt;="&amp;$A137))))</f>
        <v>0</v>
      </c>
      <c r="D136" s="54">
        <f xml:space="preserve"> IF(COUNTIFS($J$14:$J$89, D$106, $I$14:$I$89, "&gt; 0", $F$14:$F$89, "&lt;&gt;C", $K$14:$K$89, "&lt;="&amp;$A136, $L$14:$L$89, "&gt;="&amp;$A137) &lt; 2, COUNTIFS($J$14:$J$89, D$106, $I$14:$I$89, "&gt; 0", $F$14:$F$89, "&lt;&gt;C", $K$14:$K$89, "&lt;="&amp;$A136, $L$14:$L$89, "&gt;="&amp;$A137), MAX(SUM(COUNTIFS($J$14:$J$89, D$106, $I$14:$I$89, "&gt; 0", $F$14:$F$89, "&lt;&gt;C", $G$14:$G$89, {"1"}, $G$14:$G$89, {"1"}, $K$14:$K$89, "&lt;="&amp;$A136, $L$14:$L$89, "&gt;="&amp;$A137)), SUM(COUNTIFS($J$14:$J$89, D$106, $I$14:$I$89, "&gt; 0", $F$14:$F$89, "&lt;&gt;C", $G$14:$G$89, {"1","5W1"}, $G$14:$G$89, {"1";"5W1"}, $K$14:$K$89, "&lt;="&amp;$A136, $L$14:$L$89, "&gt;="&amp;$A137)), SUM(COUNTIFS($J$14:$J$89, D$106, $I$14:$I$89, "&gt; 0", $F$14:$F$89, "&lt;&gt;C", $G$14:$G$89, {"1","5W2"}, $G$14:$G$89, {"1";"5W2"}, $K$14:$K$89, "&lt;="&amp;$A136, $L$14:$L$89, "&gt;="&amp;$A137)), SUM(COUNTIFS($J$14:$J$89, D$106, $I$14:$I$89, "&gt; 0", $F$14:$F$89, "&lt;&gt;C", $G$14:$G$89, {"1","5W3"}, $G$14:$G$89, {"1";"5W3"}, $K$14:$K$89, "&lt;="&amp;$A136, $L$14:$L$89, "&gt;="&amp;$A137)), SUM(COUNTIFS($J$14:$J$89, D$106, $I$14:$I$89, "&gt; 0", $F$14:$F$89, "&lt;&gt;C", $G$14:$G$89, {"1","8W1"}, $G$14:$G$89, {"1";"8W1"}, $K$14:$K$89, "&lt;="&amp;$A136, $L$14:$L$89, "&gt;="&amp;$A137)), SUM(COUNTIFS($J$14:$J$89, D$106, $I$14:$I$89, "&gt; 0", $F$14:$F$89, "&lt;&gt;C", $G$14:$G$89, {"1","8W2"}, $G$14:$G$89, {"1";"8W2"}, $K$14:$K$89, "&lt;="&amp;$A136, $L$14:$L$89, "&gt;="&amp;$A137)), SUM(COUNTIFS($J$14:$J$89, D$106, $I$14:$I$89, "&gt; 0", $F$14:$F$89, "&lt;&gt;C", $G$14:$G$89, {"8W1","5W1"}, $G$14:$G$89, {"8W1";"5W1"}, $K$14:$K$89, "&lt;="&amp;$A136, $L$14:$L$89, "&gt;="&amp;$A137)), SUM(COUNTIFS($J$14:$J$89, D$106, $I$14:$I$89, "&gt; 0", $F$14:$F$89, "&lt;&gt;C", $G$14:$G$89, {"8W1","5W2"}, $G$14:$G$89, {"8W1";"5W2"}, $K$14:$K$89, "&lt;="&amp;$A136, $L$14:$L$89, "&gt;="&amp;$A137)), SUM(COUNTIFS($J$14:$J$89, D$106, $I$14:$I$89, "&gt; 0", $F$14:$F$89, "&lt;&gt;C", $G$14:$G$89, {"8W2","5W2"}, $G$14:$G$89, {"8W2";"5W2"}, $K$14:$K$89, "&lt;="&amp;$A136, $L$14:$L$89, "&gt;="&amp;$A137)), SUM(COUNTIFS($J$14:$J$89, D$106, $I$14:$I$89, "&gt; 0", $F$14:$F$89, "&lt;&gt;C", $G$14:$G$89, {"8W2","5W3"}, $G$14:$G$89, {"8W2";"5W3"}, $K$14:$K$89, "&lt;="&amp;$A136, $L$14:$L$89, "&gt;="&amp;$A137))))</f>
        <v>1</v>
      </c>
      <c r="E136" s="54">
        <f xml:space="preserve"> IF(COUNTIFS($J$14:$J$89, E$106, $I$14:$I$89, "&gt; 0", $F$14:$F$89, "&lt;&gt;C", $K$14:$K$89, "&lt;="&amp;$A136, $L$14:$L$89, "&gt;="&amp;$A137) &lt; 2, COUNTIFS($J$14:$J$89, E$106, $I$14:$I$89, "&gt; 0", $F$14:$F$89, "&lt;&gt;C", $K$14:$K$89, "&lt;="&amp;$A136, $L$14:$L$89, "&gt;="&amp;$A137), MAX(SUM(COUNTIFS($J$14:$J$89, E$106, $I$14:$I$89, "&gt; 0", $F$14:$F$89, "&lt;&gt;C", $G$14:$G$89, {"1"}, $G$14:$G$89, {"1"}, $K$14:$K$89, "&lt;="&amp;$A136, $L$14:$L$89, "&gt;="&amp;$A137)), SUM(COUNTIFS($J$14:$J$89, E$106, $I$14:$I$89, "&gt; 0", $F$14:$F$89, "&lt;&gt;C", $G$14:$G$89, {"1","5W1"}, $G$14:$G$89, {"1";"5W1"}, $K$14:$K$89, "&lt;="&amp;$A136, $L$14:$L$89, "&gt;="&amp;$A137)), SUM(COUNTIFS($J$14:$J$89, E$106, $I$14:$I$89, "&gt; 0", $F$14:$F$89, "&lt;&gt;C", $G$14:$G$89, {"1","5W2"}, $G$14:$G$89, {"1";"5W2"}, $K$14:$K$89, "&lt;="&amp;$A136, $L$14:$L$89, "&gt;="&amp;$A137)), SUM(COUNTIFS($J$14:$J$89, E$106, $I$14:$I$89, "&gt; 0", $F$14:$F$89, "&lt;&gt;C", $G$14:$G$89, {"1","5W3"}, $G$14:$G$89, {"1";"5W3"}, $K$14:$K$89, "&lt;="&amp;$A136, $L$14:$L$89, "&gt;="&amp;$A137)), SUM(COUNTIFS($J$14:$J$89, E$106, $I$14:$I$89, "&gt; 0", $F$14:$F$89, "&lt;&gt;C", $G$14:$G$89, {"1","8W1"}, $G$14:$G$89, {"1";"8W1"}, $K$14:$K$89, "&lt;="&amp;$A136, $L$14:$L$89, "&gt;="&amp;$A137)), SUM(COUNTIFS($J$14:$J$89, E$106, $I$14:$I$89, "&gt; 0", $F$14:$F$89, "&lt;&gt;C", $G$14:$G$89, {"1","8W2"}, $G$14:$G$89, {"1";"8W2"}, $K$14:$K$89, "&lt;="&amp;$A136, $L$14:$L$89, "&gt;="&amp;$A137)), SUM(COUNTIFS($J$14:$J$89, E$106, $I$14:$I$89, "&gt; 0", $F$14:$F$89, "&lt;&gt;C", $G$14:$G$89, {"8W1","5W1"}, $G$14:$G$89, {"8W1";"5W1"}, $K$14:$K$89, "&lt;="&amp;$A136, $L$14:$L$89, "&gt;="&amp;$A137)), SUM(COUNTIFS($J$14:$J$89, E$106, $I$14:$I$89, "&gt; 0", $F$14:$F$89, "&lt;&gt;C", $G$14:$G$89, {"8W1","5W2"}, $G$14:$G$89, {"8W1";"5W2"}, $K$14:$K$89, "&lt;="&amp;$A136, $L$14:$L$89, "&gt;="&amp;$A137)), SUM(COUNTIFS($J$14:$J$89, E$106, $I$14:$I$89, "&gt; 0", $F$14:$F$89, "&lt;&gt;C", $G$14:$G$89, {"8W2","5W2"}, $G$14:$G$89, {"8W2";"5W2"}, $K$14:$K$89, "&lt;="&amp;$A136, $L$14:$L$89, "&gt;="&amp;$A137)), SUM(COUNTIFS($J$14:$J$89, E$106, $I$14:$I$89, "&gt; 0", $F$14:$F$89, "&lt;&gt;C", $G$14:$G$89, {"8W2","5W3"}, $G$14:$G$89, {"8W2";"5W3"}, $K$14:$K$89, "&lt;="&amp;$A136, $L$14:$L$89, "&gt;="&amp;$A137))))</f>
        <v>1</v>
      </c>
      <c r="F136" s="54">
        <f xml:space="preserve"> IF(COUNTIFS($J$14:$J$89, F$106, $I$14:$I$89, "&gt; 0", $F$14:$F$89, "&lt;&gt;C", $K$14:$K$89, "&lt;="&amp;$A136, $L$14:$L$89, "&gt;="&amp;$A137) &lt; 2, COUNTIFS($J$14:$J$89, F$106, $I$14:$I$89, "&gt; 0", $F$14:$F$89, "&lt;&gt;C", $K$14:$K$89, "&lt;="&amp;$A136, $L$14:$L$89, "&gt;="&amp;$A137), MAX(SUM(COUNTIFS($J$14:$J$89, F$106, $I$14:$I$89, "&gt; 0", $F$14:$F$89, "&lt;&gt;C", $G$14:$G$89, {"1"}, $G$14:$G$89, {"1"}, $K$14:$K$89, "&lt;="&amp;$A136, $L$14:$L$89, "&gt;="&amp;$A137)), SUM(COUNTIFS($J$14:$J$89, F$106, $I$14:$I$89, "&gt; 0", $F$14:$F$89, "&lt;&gt;C", $G$14:$G$89, {"1","5W1"}, $G$14:$G$89, {"1";"5W1"}, $K$14:$K$89, "&lt;="&amp;$A136, $L$14:$L$89, "&gt;="&amp;$A137)), SUM(COUNTIFS($J$14:$J$89, F$106, $I$14:$I$89, "&gt; 0", $F$14:$F$89, "&lt;&gt;C", $G$14:$G$89, {"1","5W2"}, $G$14:$G$89, {"1";"5W2"}, $K$14:$K$89, "&lt;="&amp;$A136, $L$14:$L$89, "&gt;="&amp;$A137)), SUM(COUNTIFS($J$14:$J$89, F$106, $I$14:$I$89, "&gt; 0", $F$14:$F$89, "&lt;&gt;C", $G$14:$G$89, {"1","5W3"}, $G$14:$G$89, {"1";"5W3"}, $K$14:$K$89, "&lt;="&amp;$A136, $L$14:$L$89, "&gt;="&amp;$A137)), SUM(COUNTIFS($J$14:$J$89, F$106, $I$14:$I$89, "&gt; 0", $F$14:$F$89, "&lt;&gt;C", $G$14:$G$89, {"1","8W1"}, $G$14:$G$89, {"1";"8W1"}, $K$14:$K$89, "&lt;="&amp;$A136, $L$14:$L$89, "&gt;="&amp;$A137)), SUM(COUNTIFS($J$14:$J$89, F$106, $I$14:$I$89, "&gt; 0", $F$14:$F$89, "&lt;&gt;C", $G$14:$G$89, {"1","8W2"}, $G$14:$G$89, {"1";"8W2"}, $K$14:$K$89, "&lt;="&amp;$A136, $L$14:$L$89, "&gt;="&amp;$A137)), SUM(COUNTIFS($J$14:$J$89, F$106, $I$14:$I$89, "&gt; 0", $F$14:$F$89, "&lt;&gt;C", $G$14:$G$89, {"8W1","5W1"}, $G$14:$G$89, {"8W1";"5W1"}, $K$14:$K$89, "&lt;="&amp;$A136, $L$14:$L$89, "&gt;="&amp;$A137)), SUM(COUNTIFS($J$14:$J$89, F$106, $I$14:$I$89, "&gt; 0", $F$14:$F$89, "&lt;&gt;C", $G$14:$G$89, {"8W1","5W2"}, $G$14:$G$89, {"8W1";"5W2"}, $K$14:$K$89, "&lt;="&amp;$A136, $L$14:$L$89, "&gt;="&amp;$A137)), SUM(COUNTIFS($J$14:$J$89, F$106, $I$14:$I$89, "&gt; 0", $F$14:$F$89, "&lt;&gt;C", $G$14:$G$89, {"8W2","5W2"}, $G$14:$G$89, {"8W2";"5W2"}, $K$14:$K$89, "&lt;="&amp;$A136, $L$14:$L$89, "&gt;="&amp;$A137)), SUM(COUNTIFS($J$14:$J$89, F$106, $I$14:$I$89, "&gt; 0", $F$14:$F$89, "&lt;&gt;C", $G$14:$G$89, {"8W2","5W3"}, $G$14:$G$89, {"8W2";"5W3"}, $K$14:$K$89, "&lt;="&amp;$A136, $L$14:$L$89, "&gt;="&amp;$A137))))</f>
        <v>1</v>
      </c>
      <c r="G136" s="54">
        <f xml:space="preserve"> IF(COUNTIFS($J$14:$J$89, G$106, $I$14:$I$89, "&gt; 0", $F$14:$F$89, "&lt;&gt;C", $K$14:$K$89, "&lt;="&amp;$A136, $L$14:$L$89, "&gt;="&amp;$A137) &lt; 2, COUNTIFS($J$14:$J$89, G$106, $I$14:$I$89, "&gt; 0", $F$14:$F$89, "&lt;&gt;C", $K$14:$K$89, "&lt;="&amp;$A136, $L$14:$L$89, "&gt;="&amp;$A137), MAX(SUM(COUNTIFS($J$14:$J$89, G$106, $I$14:$I$89, "&gt; 0", $F$14:$F$89, "&lt;&gt;C", $G$14:$G$89, {"1"}, $G$14:$G$89, {"1"}, $K$14:$K$89, "&lt;="&amp;$A136, $L$14:$L$89, "&gt;="&amp;$A137)), SUM(COUNTIFS($J$14:$J$89, G$106, $I$14:$I$89, "&gt; 0", $F$14:$F$89, "&lt;&gt;C", $G$14:$G$89, {"1","5W1"}, $G$14:$G$89, {"1";"5W1"}, $K$14:$K$89, "&lt;="&amp;$A136, $L$14:$L$89, "&gt;="&amp;$A137)), SUM(COUNTIFS($J$14:$J$89, G$106, $I$14:$I$89, "&gt; 0", $F$14:$F$89, "&lt;&gt;C", $G$14:$G$89, {"1","5W2"}, $G$14:$G$89, {"1";"5W2"}, $K$14:$K$89, "&lt;="&amp;$A136, $L$14:$L$89, "&gt;="&amp;$A137)), SUM(COUNTIFS($J$14:$J$89, G$106, $I$14:$I$89, "&gt; 0", $F$14:$F$89, "&lt;&gt;C", $G$14:$G$89, {"1","5W3"}, $G$14:$G$89, {"1";"5W3"}, $K$14:$K$89, "&lt;="&amp;$A136, $L$14:$L$89, "&gt;="&amp;$A137)), SUM(COUNTIFS($J$14:$J$89, G$106, $I$14:$I$89, "&gt; 0", $F$14:$F$89, "&lt;&gt;C", $G$14:$G$89, {"1","8W1"}, $G$14:$G$89, {"1";"8W1"}, $K$14:$K$89, "&lt;="&amp;$A136, $L$14:$L$89, "&gt;="&amp;$A137)), SUM(COUNTIFS($J$14:$J$89, G$106, $I$14:$I$89, "&gt; 0", $F$14:$F$89, "&lt;&gt;C", $G$14:$G$89, {"1","8W2"}, $G$14:$G$89, {"1";"8W2"}, $K$14:$K$89, "&lt;="&amp;$A136, $L$14:$L$89, "&gt;="&amp;$A137)), SUM(COUNTIFS($J$14:$J$89, G$106, $I$14:$I$89, "&gt; 0", $F$14:$F$89, "&lt;&gt;C", $G$14:$G$89, {"8W1","5W1"}, $G$14:$G$89, {"8W1";"5W1"}, $K$14:$K$89, "&lt;="&amp;$A136, $L$14:$L$89, "&gt;="&amp;$A137)), SUM(COUNTIFS($J$14:$J$89, G$106, $I$14:$I$89, "&gt; 0", $F$14:$F$89, "&lt;&gt;C", $G$14:$G$89, {"8W1","5W2"}, $G$14:$G$89, {"8W1";"5W2"}, $K$14:$K$89, "&lt;="&amp;$A136, $L$14:$L$89, "&gt;="&amp;$A137)), SUM(COUNTIFS($J$14:$J$89, G$106, $I$14:$I$89, "&gt; 0", $F$14:$F$89, "&lt;&gt;C", $G$14:$G$89, {"8W2","5W2"}, $G$14:$G$89, {"8W2";"5W2"}, $K$14:$K$89, "&lt;="&amp;$A136, $L$14:$L$89, "&gt;="&amp;$A137)), SUM(COUNTIFS($J$14:$J$89, G$106, $I$14:$I$89, "&gt; 0", $F$14:$F$89, "&lt;&gt;C", $G$14:$G$89, {"8W2","5W3"}, $G$14:$G$89, {"8W2";"5W3"}, $K$14:$K$89, "&lt;="&amp;$A136, $L$14:$L$89, "&gt;="&amp;$A137))))</f>
        <v>0</v>
      </c>
      <c r="H136" s="54">
        <f xml:space="preserve"> IF(COUNTIFS($J$14:$J$89, H$106, $I$14:$I$89, "&gt; 0", $F$14:$F$89, "&lt;&gt;C", $K$14:$K$89, "&lt;="&amp;$A136, $L$14:$L$89, "&gt;="&amp;$A137) &lt; 2, COUNTIFS($J$14:$J$89, H$106, $I$14:$I$89, "&gt; 0", $F$14:$F$89, "&lt;&gt;C", $K$14:$K$89, "&lt;="&amp;$A136, $L$14:$L$89, "&gt;="&amp;$A137), MAX(SUM(COUNTIFS($J$14:$J$89, H$106, $I$14:$I$89, "&gt; 0", $F$14:$F$89, "&lt;&gt;C", $G$14:$G$89, {"1"}, $G$14:$G$89, {"1"}, $K$14:$K$89, "&lt;="&amp;$A136, $L$14:$L$89, "&gt;="&amp;$A137)), SUM(COUNTIFS($J$14:$J$89, H$106, $I$14:$I$89, "&gt; 0", $F$14:$F$89, "&lt;&gt;C", $G$14:$G$89, {"1","5W1"}, $G$14:$G$89, {"1";"5W1"}, $K$14:$K$89, "&lt;="&amp;$A136, $L$14:$L$89, "&gt;="&amp;$A137)), SUM(COUNTIFS($J$14:$J$89, H$106, $I$14:$I$89, "&gt; 0", $F$14:$F$89, "&lt;&gt;C", $G$14:$G$89, {"1","5W2"}, $G$14:$G$89, {"1";"5W2"}, $K$14:$K$89, "&lt;="&amp;$A136, $L$14:$L$89, "&gt;="&amp;$A137)), SUM(COUNTIFS($J$14:$J$89, H$106, $I$14:$I$89, "&gt; 0", $F$14:$F$89, "&lt;&gt;C", $G$14:$G$89, {"1","5W3"}, $G$14:$G$89, {"1";"5W3"}, $K$14:$K$89, "&lt;="&amp;$A136, $L$14:$L$89, "&gt;="&amp;$A137)), SUM(COUNTIFS($J$14:$J$89, H$106, $I$14:$I$89, "&gt; 0", $F$14:$F$89, "&lt;&gt;C", $G$14:$G$89, {"1","8W1"}, $G$14:$G$89, {"1";"8W1"}, $K$14:$K$89, "&lt;="&amp;$A136, $L$14:$L$89, "&gt;="&amp;$A137)), SUM(COUNTIFS($J$14:$J$89, H$106, $I$14:$I$89, "&gt; 0", $F$14:$F$89, "&lt;&gt;C", $G$14:$G$89, {"1","8W2"}, $G$14:$G$89, {"1";"8W2"}, $K$14:$K$89, "&lt;="&amp;$A136, $L$14:$L$89, "&gt;="&amp;$A137)), SUM(COUNTIFS($J$14:$J$89, H$106, $I$14:$I$89, "&gt; 0", $F$14:$F$89, "&lt;&gt;C", $G$14:$G$89, {"8W1","5W1"}, $G$14:$G$89, {"8W1";"5W1"}, $K$14:$K$89, "&lt;="&amp;$A136, $L$14:$L$89, "&gt;="&amp;$A137)), SUM(COUNTIFS($J$14:$J$89, H$106, $I$14:$I$89, "&gt; 0", $F$14:$F$89, "&lt;&gt;C", $G$14:$G$89, {"8W1","5W2"}, $G$14:$G$89, {"8W1";"5W2"}, $K$14:$K$89, "&lt;="&amp;$A136, $L$14:$L$89, "&gt;="&amp;$A137)), SUM(COUNTIFS($J$14:$J$89, H$106, $I$14:$I$89, "&gt; 0", $F$14:$F$89, "&lt;&gt;C", $G$14:$G$89, {"8W2","5W2"}, $G$14:$G$89, {"8W2";"5W2"}, $K$14:$K$89, "&lt;="&amp;$A136, $L$14:$L$89, "&gt;="&amp;$A137)), SUM(COUNTIFS($J$14:$J$89, H$106, $I$14:$I$89, "&gt; 0", $F$14:$F$89, "&lt;&gt;C", $G$14:$G$89, {"8W2","5W3"}, $G$14:$G$89, {"8W2";"5W3"}, $K$14:$K$89, "&lt;="&amp;$A136, $L$14:$L$89, "&gt;="&amp;$A137))))</f>
        <v>1</v>
      </c>
      <c r="P136"/>
    </row>
    <row r="137" spans="1:16" ht="15" x14ac:dyDescent="0.25">
      <c r="A137" s="152">
        <f t="shared" si="5"/>
        <v>0.62499999999999989</v>
      </c>
      <c r="B137" s="202" t="str">
        <f t="shared" si="4"/>
        <v>3:00 PM-3:15 PM</v>
      </c>
      <c r="C137" s="54">
        <f xml:space="preserve"> IF(COUNTIFS($J$14:$J$89, C$106, $I$14:$I$89, "&gt; 0", $F$14:$F$89, "&lt;&gt;C", $K$14:$K$89, "&lt;="&amp;$A137, $L$14:$L$89, "&gt;="&amp;$A138) &lt; 2, COUNTIFS($J$14:$J$89, C$106, $I$14:$I$89, "&gt; 0", $F$14:$F$89, "&lt;&gt;C", $K$14:$K$89, "&lt;="&amp;$A137, $L$14:$L$89, "&gt;="&amp;$A138), MAX(SUM(COUNTIFS($J$14:$J$89, C$106, $I$14:$I$89, "&gt; 0", $F$14:$F$89, "&lt;&gt;C", $G$14:$G$89, {"1"}, $G$14:$G$89, {"1"}, $K$14:$K$89, "&lt;="&amp;$A137, $L$14:$L$89, "&gt;="&amp;$A138)), SUM(COUNTIFS($J$14:$J$89, C$106, $I$14:$I$89, "&gt; 0", $F$14:$F$89, "&lt;&gt;C", $G$14:$G$89, {"1","5W1"}, $G$14:$G$89, {"1";"5W1"}, $K$14:$K$89, "&lt;="&amp;$A137, $L$14:$L$89, "&gt;="&amp;$A138)), SUM(COUNTIFS($J$14:$J$89, C$106, $I$14:$I$89, "&gt; 0", $F$14:$F$89, "&lt;&gt;C", $G$14:$G$89, {"1","5W2"}, $G$14:$G$89, {"1";"5W2"}, $K$14:$K$89, "&lt;="&amp;$A137, $L$14:$L$89, "&gt;="&amp;$A138)), SUM(COUNTIFS($J$14:$J$89, C$106, $I$14:$I$89, "&gt; 0", $F$14:$F$89, "&lt;&gt;C", $G$14:$G$89, {"1","5W3"}, $G$14:$G$89, {"1";"5W3"}, $K$14:$K$89, "&lt;="&amp;$A137, $L$14:$L$89, "&gt;="&amp;$A138)), SUM(COUNTIFS($J$14:$J$89, C$106, $I$14:$I$89, "&gt; 0", $F$14:$F$89, "&lt;&gt;C", $G$14:$G$89, {"1","8W1"}, $G$14:$G$89, {"1";"8W1"}, $K$14:$K$89, "&lt;="&amp;$A137, $L$14:$L$89, "&gt;="&amp;$A138)), SUM(COUNTIFS($J$14:$J$89, C$106, $I$14:$I$89, "&gt; 0", $F$14:$F$89, "&lt;&gt;C", $G$14:$G$89, {"1","8W2"}, $G$14:$G$89, {"1";"8W2"}, $K$14:$K$89, "&lt;="&amp;$A137, $L$14:$L$89, "&gt;="&amp;$A138)), SUM(COUNTIFS($J$14:$J$89, C$106, $I$14:$I$89, "&gt; 0", $F$14:$F$89, "&lt;&gt;C", $G$14:$G$89, {"8W1","5W1"}, $G$14:$G$89, {"8W1";"5W1"}, $K$14:$K$89, "&lt;="&amp;$A137, $L$14:$L$89, "&gt;="&amp;$A138)), SUM(COUNTIFS($J$14:$J$89, C$106, $I$14:$I$89, "&gt; 0", $F$14:$F$89, "&lt;&gt;C", $G$14:$G$89, {"8W1","5W2"}, $G$14:$G$89, {"8W1";"5W2"}, $K$14:$K$89, "&lt;="&amp;$A137, $L$14:$L$89, "&gt;="&amp;$A138)), SUM(COUNTIFS($J$14:$J$89, C$106, $I$14:$I$89, "&gt; 0", $F$14:$F$89, "&lt;&gt;C", $G$14:$G$89, {"8W2","5W2"}, $G$14:$G$89, {"8W2";"5W2"}, $K$14:$K$89, "&lt;="&amp;$A137, $L$14:$L$89, "&gt;="&amp;$A138)), SUM(COUNTIFS($J$14:$J$89, C$106, $I$14:$I$89, "&gt; 0", $F$14:$F$89, "&lt;&gt;C", $G$14:$G$89, {"8W2","5W3"}, $G$14:$G$89, {"8W2";"5W3"}, $K$14:$K$89, "&lt;="&amp;$A137, $L$14:$L$89, "&gt;="&amp;$A138))))</f>
        <v>0</v>
      </c>
      <c r="D137" s="54">
        <f xml:space="preserve"> IF(COUNTIFS($J$14:$J$89, D$106, $I$14:$I$89, "&gt; 0", $F$14:$F$89, "&lt;&gt;C", $K$14:$K$89, "&lt;="&amp;$A137, $L$14:$L$89, "&gt;="&amp;$A138) &lt; 2, COUNTIFS($J$14:$J$89, D$106, $I$14:$I$89, "&gt; 0", $F$14:$F$89, "&lt;&gt;C", $K$14:$K$89, "&lt;="&amp;$A137, $L$14:$L$89, "&gt;="&amp;$A138), MAX(SUM(COUNTIFS($J$14:$J$89, D$106, $I$14:$I$89, "&gt; 0", $F$14:$F$89, "&lt;&gt;C", $G$14:$G$89, {"1"}, $G$14:$G$89, {"1"}, $K$14:$K$89, "&lt;="&amp;$A137, $L$14:$L$89, "&gt;="&amp;$A138)), SUM(COUNTIFS($J$14:$J$89, D$106, $I$14:$I$89, "&gt; 0", $F$14:$F$89, "&lt;&gt;C", $G$14:$G$89, {"1","5W1"}, $G$14:$G$89, {"1";"5W1"}, $K$14:$K$89, "&lt;="&amp;$A137, $L$14:$L$89, "&gt;="&amp;$A138)), SUM(COUNTIFS($J$14:$J$89, D$106, $I$14:$I$89, "&gt; 0", $F$14:$F$89, "&lt;&gt;C", $G$14:$G$89, {"1","5W2"}, $G$14:$G$89, {"1";"5W2"}, $K$14:$K$89, "&lt;="&amp;$A137, $L$14:$L$89, "&gt;="&amp;$A138)), SUM(COUNTIFS($J$14:$J$89, D$106, $I$14:$I$89, "&gt; 0", $F$14:$F$89, "&lt;&gt;C", $G$14:$G$89, {"1","5W3"}, $G$14:$G$89, {"1";"5W3"}, $K$14:$K$89, "&lt;="&amp;$A137, $L$14:$L$89, "&gt;="&amp;$A138)), SUM(COUNTIFS($J$14:$J$89, D$106, $I$14:$I$89, "&gt; 0", $F$14:$F$89, "&lt;&gt;C", $G$14:$G$89, {"1","8W1"}, $G$14:$G$89, {"1";"8W1"}, $K$14:$K$89, "&lt;="&amp;$A137, $L$14:$L$89, "&gt;="&amp;$A138)), SUM(COUNTIFS($J$14:$J$89, D$106, $I$14:$I$89, "&gt; 0", $F$14:$F$89, "&lt;&gt;C", $G$14:$G$89, {"1","8W2"}, $G$14:$G$89, {"1";"8W2"}, $K$14:$K$89, "&lt;="&amp;$A137, $L$14:$L$89, "&gt;="&amp;$A138)), SUM(COUNTIFS($J$14:$J$89, D$106, $I$14:$I$89, "&gt; 0", $F$14:$F$89, "&lt;&gt;C", $G$14:$G$89, {"8W1","5W1"}, $G$14:$G$89, {"8W1";"5W1"}, $K$14:$K$89, "&lt;="&amp;$A137, $L$14:$L$89, "&gt;="&amp;$A138)), SUM(COUNTIFS($J$14:$J$89, D$106, $I$14:$I$89, "&gt; 0", $F$14:$F$89, "&lt;&gt;C", $G$14:$G$89, {"8W1","5W2"}, $G$14:$G$89, {"8W1";"5W2"}, $K$14:$K$89, "&lt;="&amp;$A137, $L$14:$L$89, "&gt;="&amp;$A138)), SUM(COUNTIFS($J$14:$J$89, D$106, $I$14:$I$89, "&gt; 0", $F$14:$F$89, "&lt;&gt;C", $G$14:$G$89, {"8W2","5W2"}, $G$14:$G$89, {"8W2";"5W2"}, $K$14:$K$89, "&lt;="&amp;$A137, $L$14:$L$89, "&gt;="&amp;$A138)), SUM(COUNTIFS($J$14:$J$89, D$106, $I$14:$I$89, "&gt; 0", $F$14:$F$89, "&lt;&gt;C", $G$14:$G$89, {"8W2","5W3"}, $G$14:$G$89, {"8W2";"5W3"}, $K$14:$K$89, "&lt;="&amp;$A137, $L$14:$L$89, "&gt;="&amp;$A138))))</f>
        <v>1</v>
      </c>
      <c r="E137" s="54">
        <f xml:space="preserve"> IF(COUNTIFS($J$14:$J$89, E$106, $I$14:$I$89, "&gt; 0", $F$14:$F$89, "&lt;&gt;C", $K$14:$K$89, "&lt;="&amp;$A137, $L$14:$L$89, "&gt;="&amp;$A138) &lt; 2, COUNTIFS($J$14:$J$89, E$106, $I$14:$I$89, "&gt; 0", $F$14:$F$89, "&lt;&gt;C", $K$14:$K$89, "&lt;="&amp;$A137, $L$14:$L$89, "&gt;="&amp;$A138), MAX(SUM(COUNTIFS($J$14:$J$89, E$106, $I$14:$I$89, "&gt; 0", $F$14:$F$89, "&lt;&gt;C", $G$14:$G$89, {"1"}, $G$14:$G$89, {"1"}, $K$14:$K$89, "&lt;="&amp;$A137, $L$14:$L$89, "&gt;="&amp;$A138)), SUM(COUNTIFS($J$14:$J$89, E$106, $I$14:$I$89, "&gt; 0", $F$14:$F$89, "&lt;&gt;C", $G$14:$G$89, {"1","5W1"}, $G$14:$G$89, {"1";"5W1"}, $K$14:$K$89, "&lt;="&amp;$A137, $L$14:$L$89, "&gt;="&amp;$A138)), SUM(COUNTIFS($J$14:$J$89, E$106, $I$14:$I$89, "&gt; 0", $F$14:$F$89, "&lt;&gt;C", $G$14:$G$89, {"1","5W2"}, $G$14:$G$89, {"1";"5W2"}, $K$14:$K$89, "&lt;="&amp;$A137, $L$14:$L$89, "&gt;="&amp;$A138)), SUM(COUNTIFS($J$14:$J$89, E$106, $I$14:$I$89, "&gt; 0", $F$14:$F$89, "&lt;&gt;C", $G$14:$G$89, {"1","5W3"}, $G$14:$G$89, {"1";"5W3"}, $K$14:$K$89, "&lt;="&amp;$A137, $L$14:$L$89, "&gt;="&amp;$A138)), SUM(COUNTIFS($J$14:$J$89, E$106, $I$14:$I$89, "&gt; 0", $F$14:$F$89, "&lt;&gt;C", $G$14:$G$89, {"1","8W1"}, $G$14:$G$89, {"1";"8W1"}, $K$14:$K$89, "&lt;="&amp;$A137, $L$14:$L$89, "&gt;="&amp;$A138)), SUM(COUNTIFS($J$14:$J$89, E$106, $I$14:$I$89, "&gt; 0", $F$14:$F$89, "&lt;&gt;C", $G$14:$G$89, {"1","8W2"}, $G$14:$G$89, {"1";"8W2"}, $K$14:$K$89, "&lt;="&amp;$A137, $L$14:$L$89, "&gt;="&amp;$A138)), SUM(COUNTIFS($J$14:$J$89, E$106, $I$14:$I$89, "&gt; 0", $F$14:$F$89, "&lt;&gt;C", $G$14:$G$89, {"8W1","5W1"}, $G$14:$G$89, {"8W1";"5W1"}, $K$14:$K$89, "&lt;="&amp;$A137, $L$14:$L$89, "&gt;="&amp;$A138)), SUM(COUNTIFS($J$14:$J$89, E$106, $I$14:$I$89, "&gt; 0", $F$14:$F$89, "&lt;&gt;C", $G$14:$G$89, {"8W1","5W2"}, $G$14:$G$89, {"8W1";"5W2"}, $K$14:$K$89, "&lt;="&amp;$A137, $L$14:$L$89, "&gt;="&amp;$A138)), SUM(COUNTIFS($J$14:$J$89, E$106, $I$14:$I$89, "&gt; 0", $F$14:$F$89, "&lt;&gt;C", $G$14:$G$89, {"8W2","5W2"}, $G$14:$G$89, {"8W2";"5W2"}, $K$14:$K$89, "&lt;="&amp;$A137, $L$14:$L$89, "&gt;="&amp;$A138)), SUM(COUNTIFS($J$14:$J$89, E$106, $I$14:$I$89, "&gt; 0", $F$14:$F$89, "&lt;&gt;C", $G$14:$G$89, {"8W2","5W3"}, $G$14:$G$89, {"8W2";"5W3"}, $K$14:$K$89, "&lt;="&amp;$A137, $L$14:$L$89, "&gt;="&amp;$A138))))</f>
        <v>1</v>
      </c>
      <c r="F137" s="54">
        <f xml:space="preserve"> IF(COUNTIFS($J$14:$J$89, F$106, $I$14:$I$89, "&gt; 0", $F$14:$F$89, "&lt;&gt;C", $K$14:$K$89, "&lt;="&amp;$A137, $L$14:$L$89, "&gt;="&amp;$A138) &lt; 2, COUNTIFS($J$14:$J$89, F$106, $I$14:$I$89, "&gt; 0", $F$14:$F$89, "&lt;&gt;C", $K$14:$K$89, "&lt;="&amp;$A137, $L$14:$L$89, "&gt;="&amp;$A138), MAX(SUM(COUNTIFS($J$14:$J$89, F$106, $I$14:$I$89, "&gt; 0", $F$14:$F$89, "&lt;&gt;C", $G$14:$G$89, {"1"}, $G$14:$G$89, {"1"}, $K$14:$K$89, "&lt;="&amp;$A137, $L$14:$L$89, "&gt;="&amp;$A138)), SUM(COUNTIFS($J$14:$J$89, F$106, $I$14:$I$89, "&gt; 0", $F$14:$F$89, "&lt;&gt;C", $G$14:$G$89, {"1","5W1"}, $G$14:$G$89, {"1";"5W1"}, $K$14:$K$89, "&lt;="&amp;$A137, $L$14:$L$89, "&gt;="&amp;$A138)), SUM(COUNTIFS($J$14:$J$89, F$106, $I$14:$I$89, "&gt; 0", $F$14:$F$89, "&lt;&gt;C", $G$14:$G$89, {"1","5W2"}, $G$14:$G$89, {"1";"5W2"}, $K$14:$K$89, "&lt;="&amp;$A137, $L$14:$L$89, "&gt;="&amp;$A138)), SUM(COUNTIFS($J$14:$J$89, F$106, $I$14:$I$89, "&gt; 0", $F$14:$F$89, "&lt;&gt;C", $G$14:$G$89, {"1","5W3"}, $G$14:$G$89, {"1";"5W3"}, $K$14:$K$89, "&lt;="&amp;$A137, $L$14:$L$89, "&gt;="&amp;$A138)), SUM(COUNTIFS($J$14:$J$89, F$106, $I$14:$I$89, "&gt; 0", $F$14:$F$89, "&lt;&gt;C", $G$14:$G$89, {"1","8W1"}, $G$14:$G$89, {"1";"8W1"}, $K$14:$K$89, "&lt;="&amp;$A137, $L$14:$L$89, "&gt;="&amp;$A138)), SUM(COUNTIFS($J$14:$J$89, F$106, $I$14:$I$89, "&gt; 0", $F$14:$F$89, "&lt;&gt;C", $G$14:$G$89, {"1","8W2"}, $G$14:$G$89, {"1";"8W2"}, $K$14:$K$89, "&lt;="&amp;$A137, $L$14:$L$89, "&gt;="&amp;$A138)), SUM(COUNTIFS($J$14:$J$89, F$106, $I$14:$I$89, "&gt; 0", $F$14:$F$89, "&lt;&gt;C", $G$14:$G$89, {"8W1","5W1"}, $G$14:$G$89, {"8W1";"5W1"}, $K$14:$K$89, "&lt;="&amp;$A137, $L$14:$L$89, "&gt;="&amp;$A138)), SUM(COUNTIFS($J$14:$J$89, F$106, $I$14:$I$89, "&gt; 0", $F$14:$F$89, "&lt;&gt;C", $G$14:$G$89, {"8W1","5W2"}, $G$14:$G$89, {"8W1";"5W2"}, $K$14:$K$89, "&lt;="&amp;$A137, $L$14:$L$89, "&gt;="&amp;$A138)), SUM(COUNTIFS($J$14:$J$89, F$106, $I$14:$I$89, "&gt; 0", $F$14:$F$89, "&lt;&gt;C", $G$14:$G$89, {"8W2","5W2"}, $G$14:$G$89, {"8W2";"5W2"}, $K$14:$K$89, "&lt;="&amp;$A137, $L$14:$L$89, "&gt;="&amp;$A138)), SUM(COUNTIFS($J$14:$J$89, F$106, $I$14:$I$89, "&gt; 0", $F$14:$F$89, "&lt;&gt;C", $G$14:$G$89, {"8W2","5W3"}, $G$14:$G$89, {"8W2";"5W3"}, $K$14:$K$89, "&lt;="&amp;$A137, $L$14:$L$89, "&gt;="&amp;$A138))))</f>
        <v>1</v>
      </c>
      <c r="G137" s="54">
        <f xml:space="preserve"> IF(COUNTIFS($J$14:$J$89, G$106, $I$14:$I$89, "&gt; 0", $F$14:$F$89, "&lt;&gt;C", $K$14:$K$89, "&lt;="&amp;$A137, $L$14:$L$89, "&gt;="&amp;$A138) &lt; 2, COUNTIFS($J$14:$J$89, G$106, $I$14:$I$89, "&gt; 0", $F$14:$F$89, "&lt;&gt;C", $K$14:$K$89, "&lt;="&amp;$A137, $L$14:$L$89, "&gt;="&amp;$A138), MAX(SUM(COUNTIFS($J$14:$J$89, G$106, $I$14:$I$89, "&gt; 0", $F$14:$F$89, "&lt;&gt;C", $G$14:$G$89, {"1"}, $G$14:$G$89, {"1"}, $K$14:$K$89, "&lt;="&amp;$A137, $L$14:$L$89, "&gt;="&amp;$A138)), SUM(COUNTIFS($J$14:$J$89, G$106, $I$14:$I$89, "&gt; 0", $F$14:$F$89, "&lt;&gt;C", $G$14:$G$89, {"1","5W1"}, $G$14:$G$89, {"1";"5W1"}, $K$14:$K$89, "&lt;="&amp;$A137, $L$14:$L$89, "&gt;="&amp;$A138)), SUM(COUNTIFS($J$14:$J$89, G$106, $I$14:$I$89, "&gt; 0", $F$14:$F$89, "&lt;&gt;C", $G$14:$G$89, {"1","5W2"}, $G$14:$G$89, {"1";"5W2"}, $K$14:$K$89, "&lt;="&amp;$A137, $L$14:$L$89, "&gt;="&amp;$A138)), SUM(COUNTIFS($J$14:$J$89, G$106, $I$14:$I$89, "&gt; 0", $F$14:$F$89, "&lt;&gt;C", $G$14:$G$89, {"1","5W3"}, $G$14:$G$89, {"1";"5W3"}, $K$14:$K$89, "&lt;="&amp;$A137, $L$14:$L$89, "&gt;="&amp;$A138)), SUM(COUNTIFS($J$14:$J$89, G$106, $I$14:$I$89, "&gt; 0", $F$14:$F$89, "&lt;&gt;C", $G$14:$G$89, {"1","8W1"}, $G$14:$G$89, {"1";"8W1"}, $K$14:$K$89, "&lt;="&amp;$A137, $L$14:$L$89, "&gt;="&amp;$A138)), SUM(COUNTIFS($J$14:$J$89, G$106, $I$14:$I$89, "&gt; 0", $F$14:$F$89, "&lt;&gt;C", $G$14:$G$89, {"1","8W2"}, $G$14:$G$89, {"1";"8W2"}, $K$14:$K$89, "&lt;="&amp;$A137, $L$14:$L$89, "&gt;="&amp;$A138)), SUM(COUNTIFS($J$14:$J$89, G$106, $I$14:$I$89, "&gt; 0", $F$14:$F$89, "&lt;&gt;C", $G$14:$G$89, {"8W1","5W1"}, $G$14:$G$89, {"8W1";"5W1"}, $K$14:$K$89, "&lt;="&amp;$A137, $L$14:$L$89, "&gt;="&amp;$A138)), SUM(COUNTIFS($J$14:$J$89, G$106, $I$14:$I$89, "&gt; 0", $F$14:$F$89, "&lt;&gt;C", $G$14:$G$89, {"8W1","5W2"}, $G$14:$G$89, {"8W1";"5W2"}, $K$14:$K$89, "&lt;="&amp;$A137, $L$14:$L$89, "&gt;="&amp;$A138)), SUM(COUNTIFS($J$14:$J$89, G$106, $I$14:$I$89, "&gt; 0", $F$14:$F$89, "&lt;&gt;C", $G$14:$G$89, {"8W2","5W2"}, $G$14:$G$89, {"8W2";"5W2"}, $K$14:$K$89, "&lt;="&amp;$A137, $L$14:$L$89, "&gt;="&amp;$A138)), SUM(COUNTIFS($J$14:$J$89, G$106, $I$14:$I$89, "&gt; 0", $F$14:$F$89, "&lt;&gt;C", $G$14:$G$89, {"8W2","5W3"}, $G$14:$G$89, {"8W2";"5W3"}, $K$14:$K$89, "&lt;="&amp;$A137, $L$14:$L$89, "&gt;="&amp;$A138))))</f>
        <v>0</v>
      </c>
      <c r="H137" s="54">
        <f xml:space="preserve"> IF(COUNTIFS($J$14:$J$89, H$106, $I$14:$I$89, "&gt; 0", $F$14:$F$89, "&lt;&gt;C", $K$14:$K$89, "&lt;="&amp;$A137, $L$14:$L$89, "&gt;="&amp;$A138) &lt; 2, COUNTIFS($J$14:$J$89, H$106, $I$14:$I$89, "&gt; 0", $F$14:$F$89, "&lt;&gt;C", $K$14:$K$89, "&lt;="&amp;$A137, $L$14:$L$89, "&gt;="&amp;$A138), MAX(SUM(COUNTIFS($J$14:$J$89, H$106, $I$14:$I$89, "&gt; 0", $F$14:$F$89, "&lt;&gt;C", $G$14:$G$89, {"1"}, $G$14:$G$89, {"1"}, $K$14:$K$89, "&lt;="&amp;$A137, $L$14:$L$89, "&gt;="&amp;$A138)), SUM(COUNTIFS($J$14:$J$89, H$106, $I$14:$I$89, "&gt; 0", $F$14:$F$89, "&lt;&gt;C", $G$14:$G$89, {"1","5W1"}, $G$14:$G$89, {"1";"5W1"}, $K$14:$K$89, "&lt;="&amp;$A137, $L$14:$L$89, "&gt;="&amp;$A138)), SUM(COUNTIFS($J$14:$J$89, H$106, $I$14:$I$89, "&gt; 0", $F$14:$F$89, "&lt;&gt;C", $G$14:$G$89, {"1","5W2"}, $G$14:$G$89, {"1";"5W2"}, $K$14:$K$89, "&lt;="&amp;$A137, $L$14:$L$89, "&gt;="&amp;$A138)), SUM(COUNTIFS($J$14:$J$89, H$106, $I$14:$I$89, "&gt; 0", $F$14:$F$89, "&lt;&gt;C", $G$14:$G$89, {"1","5W3"}, $G$14:$G$89, {"1";"5W3"}, $K$14:$K$89, "&lt;="&amp;$A137, $L$14:$L$89, "&gt;="&amp;$A138)), SUM(COUNTIFS($J$14:$J$89, H$106, $I$14:$I$89, "&gt; 0", $F$14:$F$89, "&lt;&gt;C", $G$14:$G$89, {"1","8W1"}, $G$14:$G$89, {"1";"8W1"}, $K$14:$K$89, "&lt;="&amp;$A137, $L$14:$L$89, "&gt;="&amp;$A138)), SUM(COUNTIFS($J$14:$J$89, H$106, $I$14:$I$89, "&gt; 0", $F$14:$F$89, "&lt;&gt;C", $G$14:$G$89, {"1","8W2"}, $G$14:$G$89, {"1";"8W2"}, $K$14:$K$89, "&lt;="&amp;$A137, $L$14:$L$89, "&gt;="&amp;$A138)), SUM(COUNTIFS($J$14:$J$89, H$106, $I$14:$I$89, "&gt; 0", $F$14:$F$89, "&lt;&gt;C", $G$14:$G$89, {"8W1","5W1"}, $G$14:$G$89, {"8W1";"5W1"}, $K$14:$K$89, "&lt;="&amp;$A137, $L$14:$L$89, "&gt;="&amp;$A138)), SUM(COUNTIFS($J$14:$J$89, H$106, $I$14:$I$89, "&gt; 0", $F$14:$F$89, "&lt;&gt;C", $G$14:$G$89, {"8W1","5W2"}, $G$14:$G$89, {"8W1";"5W2"}, $K$14:$K$89, "&lt;="&amp;$A137, $L$14:$L$89, "&gt;="&amp;$A138)), SUM(COUNTIFS($J$14:$J$89, H$106, $I$14:$I$89, "&gt; 0", $F$14:$F$89, "&lt;&gt;C", $G$14:$G$89, {"8W2","5W2"}, $G$14:$G$89, {"8W2";"5W2"}, $K$14:$K$89, "&lt;="&amp;$A137, $L$14:$L$89, "&gt;="&amp;$A138)), SUM(COUNTIFS($J$14:$J$89, H$106, $I$14:$I$89, "&gt; 0", $F$14:$F$89, "&lt;&gt;C", $G$14:$G$89, {"8W2","5W3"}, $G$14:$G$89, {"8W2";"5W3"}, $K$14:$K$89, "&lt;="&amp;$A137, $L$14:$L$89, "&gt;="&amp;$A138))))</f>
        <v>1</v>
      </c>
      <c r="P137"/>
    </row>
    <row r="138" spans="1:16" ht="15" x14ac:dyDescent="0.25">
      <c r="A138" s="152">
        <f t="shared" si="5"/>
        <v>0.63541666666666652</v>
      </c>
      <c r="B138" s="202" t="str">
        <f t="shared" si="4"/>
        <v>3:15 PM-3:30 PM</v>
      </c>
      <c r="C138" s="54">
        <f xml:space="preserve"> IF(COUNTIFS($J$14:$J$89, C$106, $I$14:$I$89, "&gt; 0", $F$14:$F$89, "&lt;&gt;C", $K$14:$K$89, "&lt;="&amp;$A138, $L$14:$L$89, "&gt;="&amp;$A139) &lt; 2, COUNTIFS($J$14:$J$89, C$106, $I$14:$I$89, "&gt; 0", $F$14:$F$89, "&lt;&gt;C", $K$14:$K$89, "&lt;="&amp;$A138, $L$14:$L$89, "&gt;="&amp;$A139), MAX(SUM(COUNTIFS($J$14:$J$89, C$106, $I$14:$I$89, "&gt; 0", $F$14:$F$89, "&lt;&gt;C", $G$14:$G$89, {"1"}, $G$14:$G$89, {"1"}, $K$14:$K$89, "&lt;="&amp;$A138, $L$14:$L$89, "&gt;="&amp;$A139)), SUM(COUNTIFS($J$14:$J$89, C$106, $I$14:$I$89, "&gt; 0", $F$14:$F$89, "&lt;&gt;C", $G$14:$G$89, {"1","5W1"}, $G$14:$G$89, {"1";"5W1"}, $K$14:$K$89, "&lt;="&amp;$A138, $L$14:$L$89, "&gt;="&amp;$A139)), SUM(COUNTIFS($J$14:$J$89, C$106, $I$14:$I$89, "&gt; 0", $F$14:$F$89, "&lt;&gt;C", $G$14:$G$89, {"1","5W2"}, $G$14:$G$89, {"1";"5W2"}, $K$14:$K$89, "&lt;="&amp;$A138, $L$14:$L$89, "&gt;="&amp;$A139)), SUM(COUNTIFS($J$14:$J$89, C$106, $I$14:$I$89, "&gt; 0", $F$14:$F$89, "&lt;&gt;C", $G$14:$G$89, {"1","5W3"}, $G$14:$G$89, {"1";"5W3"}, $K$14:$K$89, "&lt;="&amp;$A138, $L$14:$L$89, "&gt;="&amp;$A139)), SUM(COUNTIFS($J$14:$J$89, C$106, $I$14:$I$89, "&gt; 0", $F$14:$F$89, "&lt;&gt;C", $G$14:$G$89, {"1","8W1"}, $G$14:$G$89, {"1";"8W1"}, $K$14:$K$89, "&lt;="&amp;$A138, $L$14:$L$89, "&gt;="&amp;$A139)), SUM(COUNTIFS($J$14:$J$89, C$106, $I$14:$I$89, "&gt; 0", $F$14:$F$89, "&lt;&gt;C", $G$14:$G$89, {"1","8W2"}, $G$14:$G$89, {"1";"8W2"}, $K$14:$K$89, "&lt;="&amp;$A138, $L$14:$L$89, "&gt;="&amp;$A139)), SUM(COUNTIFS($J$14:$J$89, C$106, $I$14:$I$89, "&gt; 0", $F$14:$F$89, "&lt;&gt;C", $G$14:$G$89, {"8W1","5W1"}, $G$14:$G$89, {"8W1";"5W1"}, $K$14:$K$89, "&lt;="&amp;$A138, $L$14:$L$89, "&gt;="&amp;$A139)), SUM(COUNTIFS($J$14:$J$89, C$106, $I$14:$I$89, "&gt; 0", $F$14:$F$89, "&lt;&gt;C", $G$14:$G$89, {"8W1","5W2"}, $G$14:$G$89, {"8W1";"5W2"}, $K$14:$K$89, "&lt;="&amp;$A138, $L$14:$L$89, "&gt;="&amp;$A139)), SUM(COUNTIFS($J$14:$J$89, C$106, $I$14:$I$89, "&gt; 0", $F$14:$F$89, "&lt;&gt;C", $G$14:$G$89, {"8W2","5W2"}, $G$14:$G$89, {"8W2";"5W2"}, $K$14:$K$89, "&lt;="&amp;$A138, $L$14:$L$89, "&gt;="&amp;$A139)), SUM(COUNTIFS($J$14:$J$89, C$106, $I$14:$I$89, "&gt; 0", $F$14:$F$89, "&lt;&gt;C", $G$14:$G$89, {"8W2","5W3"}, $G$14:$G$89, {"8W2";"5W3"}, $K$14:$K$89, "&lt;="&amp;$A138, $L$14:$L$89, "&gt;="&amp;$A139))))</f>
        <v>0</v>
      </c>
      <c r="D138" s="54">
        <f xml:space="preserve"> IF(COUNTIFS($J$14:$J$89, D$106, $I$14:$I$89, "&gt; 0", $F$14:$F$89, "&lt;&gt;C", $K$14:$K$89, "&lt;="&amp;$A138, $L$14:$L$89, "&gt;="&amp;$A139) &lt; 2, COUNTIFS($J$14:$J$89, D$106, $I$14:$I$89, "&gt; 0", $F$14:$F$89, "&lt;&gt;C", $K$14:$K$89, "&lt;="&amp;$A138, $L$14:$L$89, "&gt;="&amp;$A139), MAX(SUM(COUNTIFS($J$14:$J$89, D$106, $I$14:$I$89, "&gt; 0", $F$14:$F$89, "&lt;&gt;C", $G$14:$G$89, {"1"}, $G$14:$G$89, {"1"}, $K$14:$K$89, "&lt;="&amp;$A138, $L$14:$L$89, "&gt;="&amp;$A139)), SUM(COUNTIFS($J$14:$J$89, D$106, $I$14:$I$89, "&gt; 0", $F$14:$F$89, "&lt;&gt;C", $G$14:$G$89, {"1","5W1"}, $G$14:$G$89, {"1";"5W1"}, $K$14:$K$89, "&lt;="&amp;$A138, $L$14:$L$89, "&gt;="&amp;$A139)), SUM(COUNTIFS($J$14:$J$89, D$106, $I$14:$I$89, "&gt; 0", $F$14:$F$89, "&lt;&gt;C", $G$14:$G$89, {"1","5W2"}, $G$14:$G$89, {"1";"5W2"}, $K$14:$K$89, "&lt;="&amp;$A138, $L$14:$L$89, "&gt;="&amp;$A139)), SUM(COUNTIFS($J$14:$J$89, D$106, $I$14:$I$89, "&gt; 0", $F$14:$F$89, "&lt;&gt;C", $G$14:$G$89, {"1","5W3"}, $G$14:$G$89, {"1";"5W3"}, $K$14:$K$89, "&lt;="&amp;$A138, $L$14:$L$89, "&gt;="&amp;$A139)), SUM(COUNTIFS($J$14:$J$89, D$106, $I$14:$I$89, "&gt; 0", $F$14:$F$89, "&lt;&gt;C", $G$14:$G$89, {"1","8W1"}, $G$14:$G$89, {"1";"8W1"}, $K$14:$K$89, "&lt;="&amp;$A138, $L$14:$L$89, "&gt;="&amp;$A139)), SUM(COUNTIFS($J$14:$J$89, D$106, $I$14:$I$89, "&gt; 0", $F$14:$F$89, "&lt;&gt;C", $G$14:$G$89, {"1","8W2"}, $G$14:$G$89, {"1";"8W2"}, $K$14:$K$89, "&lt;="&amp;$A138, $L$14:$L$89, "&gt;="&amp;$A139)), SUM(COUNTIFS($J$14:$J$89, D$106, $I$14:$I$89, "&gt; 0", $F$14:$F$89, "&lt;&gt;C", $G$14:$G$89, {"8W1","5W1"}, $G$14:$G$89, {"8W1";"5W1"}, $K$14:$K$89, "&lt;="&amp;$A138, $L$14:$L$89, "&gt;="&amp;$A139)), SUM(COUNTIFS($J$14:$J$89, D$106, $I$14:$I$89, "&gt; 0", $F$14:$F$89, "&lt;&gt;C", $G$14:$G$89, {"8W1","5W2"}, $G$14:$G$89, {"8W1";"5W2"}, $K$14:$K$89, "&lt;="&amp;$A138, $L$14:$L$89, "&gt;="&amp;$A139)), SUM(COUNTIFS($J$14:$J$89, D$106, $I$14:$I$89, "&gt; 0", $F$14:$F$89, "&lt;&gt;C", $G$14:$G$89, {"8W2","5W2"}, $G$14:$G$89, {"8W2";"5W2"}, $K$14:$K$89, "&lt;="&amp;$A138, $L$14:$L$89, "&gt;="&amp;$A139)), SUM(COUNTIFS($J$14:$J$89, D$106, $I$14:$I$89, "&gt; 0", $F$14:$F$89, "&lt;&gt;C", $G$14:$G$89, {"8W2","5W3"}, $G$14:$G$89, {"8W2";"5W3"}, $K$14:$K$89, "&lt;="&amp;$A138, $L$14:$L$89, "&gt;="&amp;$A139))))</f>
        <v>1</v>
      </c>
      <c r="E138" s="54">
        <f xml:space="preserve"> IF(COUNTIFS($J$14:$J$89, E$106, $I$14:$I$89, "&gt; 0", $F$14:$F$89, "&lt;&gt;C", $K$14:$K$89, "&lt;="&amp;$A138, $L$14:$L$89, "&gt;="&amp;$A139) &lt; 2, COUNTIFS($J$14:$J$89, E$106, $I$14:$I$89, "&gt; 0", $F$14:$F$89, "&lt;&gt;C", $K$14:$K$89, "&lt;="&amp;$A138, $L$14:$L$89, "&gt;="&amp;$A139), MAX(SUM(COUNTIFS($J$14:$J$89, E$106, $I$14:$I$89, "&gt; 0", $F$14:$F$89, "&lt;&gt;C", $G$14:$G$89, {"1"}, $G$14:$G$89, {"1"}, $K$14:$K$89, "&lt;="&amp;$A138, $L$14:$L$89, "&gt;="&amp;$A139)), SUM(COUNTIFS($J$14:$J$89, E$106, $I$14:$I$89, "&gt; 0", $F$14:$F$89, "&lt;&gt;C", $G$14:$G$89, {"1","5W1"}, $G$14:$G$89, {"1";"5W1"}, $K$14:$K$89, "&lt;="&amp;$A138, $L$14:$L$89, "&gt;="&amp;$A139)), SUM(COUNTIFS($J$14:$J$89, E$106, $I$14:$I$89, "&gt; 0", $F$14:$F$89, "&lt;&gt;C", $G$14:$G$89, {"1","5W2"}, $G$14:$G$89, {"1";"5W2"}, $K$14:$K$89, "&lt;="&amp;$A138, $L$14:$L$89, "&gt;="&amp;$A139)), SUM(COUNTIFS($J$14:$J$89, E$106, $I$14:$I$89, "&gt; 0", $F$14:$F$89, "&lt;&gt;C", $G$14:$G$89, {"1","5W3"}, $G$14:$G$89, {"1";"5W3"}, $K$14:$K$89, "&lt;="&amp;$A138, $L$14:$L$89, "&gt;="&amp;$A139)), SUM(COUNTIFS($J$14:$J$89, E$106, $I$14:$I$89, "&gt; 0", $F$14:$F$89, "&lt;&gt;C", $G$14:$G$89, {"1","8W1"}, $G$14:$G$89, {"1";"8W1"}, $K$14:$K$89, "&lt;="&amp;$A138, $L$14:$L$89, "&gt;="&amp;$A139)), SUM(COUNTIFS($J$14:$J$89, E$106, $I$14:$I$89, "&gt; 0", $F$14:$F$89, "&lt;&gt;C", $G$14:$G$89, {"1","8W2"}, $G$14:$G$89, {"1";"8W2"}, $K$14:$K$89, "&lt;="&amp;$A138, $L$14:$L$89, "&gt;="&amp;$A139)), SUM(COUNTIFS($J$14:$J$89, E$106, $I$14:$I$89, "&gt; 0", $F$14:$F$89, "&lt;&gt;C", $G$14:$G$89, {"8W1","5W1"}, $G$14:$G$89, {"8W1";"5W1"}, $K$14:$K$89, "&lt;="&amp;$A138, $L$14:$L$89, "&gt;="&amp;$A139)), SUM(COUNTIFS($J$14:$J$89, E$106, $I$14:$I$89, "&gt; 0", $F$14:$F$89, "&lt;&gt;C", $G$14:$G$89, {"8W1","5W2"}, $G$14:$G$89, {"8W1";"5W2"}, $K$14:$K$89, "&lt;="&amp;$A138, $L$14:$L$89, "&gt;="&amp;$A139)), SUM(COUNTIFS($J$14:$J$89, E$106, $I$14:$I$89, "&gt; 0", $F$14:$F$89, "&lt;&gt;C", $G$14:$G$89, {"8W2","5W2"}, $G$14:$G$89, {"8W2";"5W2"}, $K$14:$K$89, "&lt;="&amp;$A138, $L$14:$L$89, "&gt;="&amp;$A139)), SUM(COUNTIFS($J$14:$J$89, E$106, $I$14:$I$89, "&gt; 0", $F$14:$F$89, "&lt;&gt;C", $G$14:$G$89, {"8W2","5W3"}, $G$14:$G$89, {"8W2";"5W3"}, $K$14:$K$89, "&lt;="&amp;$A138, $L$14:$L$89, "&gt;="&amp;$A139))))</f>
        <v>1</v>
      </c>
      <c r="F138" s="54">
        <f xml:space="preserve"> IF(COUNTIFS($J$14:$J$89, F$106, $I$14:$I$89, "&gt; 0", $F$14:$F$89, "&lt;&gt;C", $K$14:$K$89, "&lt;="&amp;$A138, $L$14:$L$89, "&gt;="&amp;$A139) &lt; 2, COUNTIFS($J$14:$J$89, F$106, $I$14:$I$89, "&gt; 0", $F$14:$F$89, "&lt;&gt;C", $K$14:$K$89, "&lt;="&amp;$A138, $L$14:$L$89, "&gt;="&amp;$A139), MAX(SUM(COUNTIFS($J$14:$J$89, F$106, $I$14:$I$89, "&gt; 0", $F$14:$F$89, "&lt;&gt;C", $G$14:$G$89, {"1"}, $G$14:$G$89, {"1"}, $K$14:$K$89, "&lt;="&amp;$A138, $L$14:$L$89, "&gt;="&amp;$A139)), SUM(COUNTIFS($J$14:$J$89, F$106, $I$14:$I$89, "&gt; 0", $F$14:$F$89, "&lt;&gt;C", $G$14:$G$89, {"1","5W1"}, $G$14:$G$89, {"1";"5W1"}, $K$14:$K$89, "&lt;="&amp;$A138, $L$14:$L$89, "&gt;="&amp;$A139)), SUM(COUNTIFS($J$14:$J$89, F$106, $I$14:$I$89, "&gt; 0", $F$14:$F$89, "&lt;&gt;C", $G$14:$G$89, {"1","5W2"}, $G$14:$G$89, {"1";"5W2"}, $K$14:$K$89, "&lt;="&amp;$A138, $L$14:$L$89, "&gt;="&amp;$A139)), SUM(COUNTIFS($J$14:$J$89, F$106, $I$14:$I$89, "&gt; 0", $F$14:$F$89, "&lt;&gt;C", $G$14:$G$89, {"1","5W3"}, $G$14:$G$89, {"1";"5W3"}, $K$14:$K$89, "&lt;="&amp;$A138, $L$14:$L$89, "&gt;="&amp;$A139)), SUM(COUNTIFS($J$14:$J$89, F$106, $I$14:$I$89, "&gt; 0", $F$14:$F$89, "&lt;&gt;C", $G$14:$G$89, {"1","8W1"}, $G$14:$G$89, {"1";"8W1"}, $K$14:$K$89, "&lt;="&amp;$A138, $L$14:$L$89, "&gt;="&amp;$A139)), SUM(COUNTIFS($J$14:$J$89, F$106, $I$14:$I$89, "&gt; 0", $F$14:$F$89, "&lt;&gt;C", $G$14:$G$89, {"1","8W2"}, $G$14:$G$89, {"1";"8W2"}, $K$14:$K$89, "&lt;="&amp;$A138, $L$14:$L$89, "&gt;="&amp;$A139)), SUM(COUNTIFS($J$14:$J$89, F$106, $I$14:$I$89, "&gt; 0", $F$14:$F$89, "&lt;&gt;C", $G$14:$G$89, {"8W1","5W1"}, $G$14:$G$89, {"8W1";"5W1"}, $K$14:$K$89, "&lt;="&amp;$A138, $L$14:$L$89, "&gt;="&amp;$A139)), SUM(COUNTIFS($J$14:$J$89, F$106, $I$14:$I$89, "&gt; 0", $F$14:$F$89, "&lt;&gt;C", $G$14:$G$89, {"8W1","5W2"}, $G$14:$G$89, {"8W1";"5W2"}, $K$14:$K$89, "&lt;="&amp;$A138, $L$14:$L$89, "&gt;="&amp;$A139)), SUM(COUNTIFS($J$14:$J$89, F$106, $I$14:$I$89, "&gt; 0", $F$14:$F$89, "&lt;&gt;C", $G$14:$G$89, {"8W2","5W2"}, $G$14:$G$89, {"8W2";"5W2"}, $K$14:$K$89, "&lt;="&amp;$A138, $L$14:$L$89, "&gt;="&amp;$A139)), SUM(COUNTIFS($J$14:$J$89, F$106, $I$14:$I$89, "&gt; 0", $F$14:$F$89, "&lt;&gt;C", $G$14:$G$89, {"8W2","5W3"}, $G$14:$G$89, {"8W2";"5W3"}, $K$14:$K$89, "&lt;="&amp;$A138, $L$14:$L$89, "&gt;="&amp;$A139))))</f>
        <v>1</v>
      </c>
      <c r="G138" s="54">
        <f xml:space="preserve"> IF(COUNTIFS($J$14:$J$89, G$106, $I$14:$I$89, "&gt; 0", $F$14:$F$89, "&lt;&gt;C", $K$14:$K$89, "&lt;="&amp;$A138, $L$14:$L$89, "&gt;="&amp;$A139) &lt; 2, COUNTIFS($J$14:$J$89, G$106, $I$14:$I$89, "&gt; 0", $F$14:$F$89, "&lt;&gt;C", $K$14:$K$89, "&lt;="&amp;$A138, $L$14:$L$89, "&gt;="&amp;$A139), MAX(SUM(COUNTIFS($J$14:$J$89, G$106, $I$14:$I$89, "&gt; 0", $F$14:$F$89, "&lt;&gt;C", $G$14:$G$89, {"1"}, $G$14:$G$89, {"1"}, $K$14:$K$89, "&lt;="&amp;$A138, $L$14:$L$89, "&gt;="&amp;$A139)), SUM(COUNTIFS($J$14:$J$89, G$106, $I$14:$I$89, "&gt; 0", $F$14:$F$89, "&lt;&gt;C", $G$14:$G$89, {"1","5W1"}, $G$14:$G$89, {"1";"5W1"}, $K$14:$K$89, "&lt;="&amp;$A138, $L$14:$L$89, "&gt;="&amp;$A139)), SUM(COUNTIFS($J$14:$J$89, G$106, $I$14:$I$89, "&gt; 0", $F$14:$F$89, "&lt;&gt;C", $G$14:$G$89, {"1","5W2"}, $G$14:$G$89, {"1";"5W2"}, $K$14:$K$89, "&lt;="&amp;$A138, $L$14:$L$89, "&gt;="&amp;$A139)), SUM(COUNTIFS($J$14:$J$89, G$106, $I$14:$I$89, "&gt; 0", $F$14:$F$89, "&lt;&gt;C", $G$14:$G$89, {"1","5W3"}, $G$14:$G$89, {"1";"5W3"}, $K$14:$K$89, "&lt;="&amp;$A138, $L$14:$L$89, "&gt;="&amp;$A139)), SUM(COUNTIFS($J$14:$J$89, G$106, $I$14:$I$89, "&gt; 0", $F$14:$F$89, "&lt;&gt;C", $G$14:$G$89, {"1","8W1"}, $G$14:$G$89, {"1";"8W1"}, $K$14:$K$89, "&lt;="&amp;$A138, $L$14:$L$89, "&gt;="&amp;$A139)), SUM(COUNTIFS($J$14:$J$89, G$106, $I$14:$I$89, "&gt; 0", $F$14:$F$89, "&lt;&gt;C", $G$14:$G$89, {"1","8W2"}, $G$14:$G$89, {"1";"8W2"}, $K$14:$K$89, "&lt;="&amp;$A138, $L$14:$L$89, "&gt;="&amp;$A139)), SUM(COUNTIFS($J$14:$J$89, G$106, $I$14:$I$89, "&gt; 0", $F$14:$F$89, "&lt;&gt;C", $G$14:$G$89, {"8W1","5W1"}, $G$14:$G$89, {"8W1";"5W1"}, $K$14:$K$89, "&lt;="&amp;$A138, $L$14:$L$89, "&gt;="&amp;$A139)), SUM(COUNTIFS($J$14:$J$89, G$106, $I$14:$I$89, "&gt; 0", $F$14:$F$89, "&lt;&gt;C", $G$14:$G$89, {"8W1","5W2"}, $G$14:$G$89, {"8W1";"5W2"}, $K$14:$K$89, "&lt;="&amp;$A138, $L$14:$L$89, "&gt;="&amp;$A139)), SUM(COUNTIFS($J$14:$J$89, G$106, $I$14:$I$89, "&gt; 0", $F$14:$F$89, "&lt;&gt;C", $G$14:$G$89, {"8W2","5W2"}, $G$14:$G$89, {"8W2";"5W2"}, $K$14:$K$89, "&lt;="&amp;$A138, $L$14:$L$89, "&gt;="&amp;$A139)), SUM(COUNTIFS($J$14:$J$89, G$106, $I$14:$I$89, "&gt; 0", $F$14:$F$89, "&lt;&gt;C", $G$14:$G$89, {"8W2","5W3"}, $G$14:$G$89, {"8W2";"5W3"}, $K$14:$K$89, "&lt;="&amp;$A138, $L$14:$L$89, "&gt;="&amp;$A139))))</f>
        <v>0</v>
      </c>
      <c r="H138" s="54">
        <f xml:space="preserve"> IF(COUNTIFS($J$14:$J$89, H$106, $I$14:$I$89, "&gt; 0", $F$14:$F$89, "&lt;&gt;C", $K$14:$K$89, "&lt;="&amp;$A138, $L$14:$L$89, "&gt;="&amp;$A139) &lt; 2, COUNTIFS($J$14:$J$89, H$106, $I$14:$I$89, "&gt; 0", $F$14:$F$89, "&lt;&gt;C", $K$14:$K$89, "&lt;="&amp;$A138, $L$14:$L$89, "&gt;="&amp;$A139), MAX(SUM(COUNTIFS($J$14:$J$89, H$106, $I$14:$I$89, "&gt; 0", $F$14:$F$89, "&lt;&gt;C", $G$14:$G$89, {"1"}, $G$14:$G$89, {"1"}, $K$14:$K$89, "&lt;="&amp;$A138, $L$14:$L$89, "&gt;="&amp;$A139)), SUM(COUNTIFS($J$14:$J$89, H$106, $I$14:$I$89, "&gt; 0", $F$14:$F$89, "&lt;&gt;C", $G$14:$G$89, {"1","5W1"}, $G$14:$G$89, {"1";"5W1"}, $K$14:$K$89, "&lt;="&amp;$A138, $L$14:$L$89, "&gt;="&amp;$A139)), SUM(COUNTIFS($J$14:$J$89, H$106, $I$14:$I$89, "&gt; 0", $F$14:$F$89, "&lt;&gt;C", $G$14:$G$89, {"1","5W2"}, $G$14:$G$89, {"1";"5W2"}, $K$14:$K$89, "&lt;="&amp;$A138, $L$14:$L$89, "&gt;="&amp;$A139)), SUM(COUNTIFS($J$14:$J$89, H$106, $I$14:$I$89, "&gt; 0", $F$14:$F$89, "&lt;&gt;C", $G$14:$G$89, {"1","5W3"}, $G$14:$G$89, {"1";"5W3"}, $K$14:$K$89, "&lt;="&amp;$A138, $L$14:$L$89, "&gt;="&amp;$A139)), SUM(COUNTIFS($J$14:$J$89, H$106, $I$14:$I$89, "&gt; 0", $F$14:$F$89, "&lt;&gt;C", $G$14:$G$89, {"1","8W1"}, $G$14:$G$89, {"1";"8W1"}, $K$14:$K$89, "&lt;="&amp;$A138, $L$14:$L$89, "&gt;="&amp;$A139)), SUM(COUNTIFS($J$14:$J$89, H$106, $I$14:$I$89, "&gt; 0", $F$14:$F$89, "&lt;&gt;C", $G$14:$G$89, {"1","8W2"}, $G$14:$G$89, {"1";"8W2"}, $K$14:$K$89, "&lt;="&amp;$A138, $L$14:$L$89, "&gt;="&amp;$A139)), SUM(COUNTIFS($J$14:$J$89, H$106, $I$14:$I$89, "&gt; 0", $F$14:$F$89, "&lt;&gt;C", $G$14:$G$89, {"8W1","5W1"}, $G$14:$G$89, {"8W1";"5W1"}, $K$14:$K$89, "&lt;="&amp;$A138, $L$14:$L$89, "&gt;="&amp;$A139)), SUM(COUNTIFS($J$14:$J$89, H$106, $I$14:$I$89, "&gt; 0", $F$14:$F$89, "&lt;&gt;C", $G$14:$G$89, {"8W1","5W2"}, $G$14:$G$89, {"8W1";"5W2"}, $K$14:$K$89, "&lt;="&amp;$A138, $L$14:$L$89, "&gt;="&amp;$A139)), SUM(COUNTIFS($J$14:$J$89, H$106, $I$14:$I$89, "&gt; 0", $F$14:$F$89, "&lt;&gt;C", $G$14:$G$89, {"8W2","5W2"}, $G$14:$G$89, {"8W2";"5W2"}, $K$14:$K$89, "&lt;="&amp;$A138, $L$14:$L$89, "&gt;="&amp;$A139)), SUM(COUNTIFS($J$14:$J$89, H$106, $I$14:$I$89, "&gt; 0", $F$14:$F$89, "&lt;&gt;C", $G$14:$G$89, {"8W2","5W3"}, $G$14:$G$89, {"8W2";"5W3"}, $K$14:$K$89, "&lt;="&amp;$A138, $L$14:$L$89, "&gt;="&amp;$A139))))</f>
        <v>0</v>
      </c>
      <c r="P138"/>
    </row>
    <row r="139" spans="1:16" ht="15" x14ac:dyDescent="0.25">
      <c r="A139" s="152">
        <f t="shared" si="5"/>
        <v>0.64583333333333315</v>
      </c>
      <c r="B139" s="202" t="str">
        <f t="shared" si="4"/>
        <v>3:30 PM-3:45 PM</v>
      </c>
      <c r="C139" s="54">
        <f xml:space="preserve"> IF(COUNTIFS($J$14:$J$89, C$106, $I$14:$I$89, "&gt; 0", $F$14:$F$89, "&lt;&gt;C", $K$14:$K$89, "&lt;="&amp;$A139, $L$14:$L$89, "&gt;="&amp;$A140) &lt; 2, COUNTIFS($J$14:$J$89, C$106, $I$14:$I$89, "&gt; 0", $F$14:$F$89, "&lt;&gt;C", $K$14:$K$89, "&lt;="&amp;$A139, $L$14:$L$89, "&gt;="&amp;$A140), MAX(SUM(COUNTIFS($J$14:$J$89, C$106, $I$14:$I$89, "&gt; 0", $F$14:$F$89, "&lt;&gt;C", $G$14:$G$89, {"1"}, $G$14:$G$89, {"1"}, $K$14:$K$89, "&lt;="&amp;$A139, $L$14:$L$89, "&gt;="&amp;$A140)), SUM(COUNTIFS($J$14:$J$89, C$106, $I$14:$I$89, "&gt; 0", $F$14:$F$89, "&lt;&gt;C", $G$14:$G$89, {"1","5W1"}, $G$14:$G$89, {"1";"5W1"}, $K$14:$K$89, "&lt;="&amp;$A139, $L$14:$L$89, "&gt;="&amp;$A140)), SUM(COUNTIFS($J$14:$J$89, C$106, $I$14:$I$89, "&gt; 0", $F$14:$F$89, "&lt;&gt;C", $G$14:$G$89, {"1","5W2"}, $G$14:$G$89, {"1";"5W2"}, $K$14:$K$89, "&lt;="&amp;$A139, $L$14:$L$89, "&gt;="&amp;$A140)), SUM(COUNTIFS($J$14:$J$89, C$106, $I$14:$I$89, "&gt; 0", $F$14:$F$89, "&lt;&gt;C", $G$14:$G$89, {"1","5W3"}, $G$14:$G$89, {"1";"5W3"}, $K$14:$K$89, "&lt;="&amp;$A139, $L$14:$L$89, "&gt;="&amp;$A140)), SUM(COUNTIFS($J$14:$J$89, C$106, $I$14:$I$89, "&gt; 0", $F$14:$F$89, "&lt;&gt;C", $G$14:$G$89, {"1","8W1"}, $G$14:$G$89, {"1";"8W1"}, $K$14:$K$89, "&lt;="&amp;$A139, $L$14:$L$89, "&gt;="&amp;$A140)), SUM(COUNTIFS($J$14:$J$89, C$106, $I$14:$I$89, "&gt; 0", $F$14:$F$89, "&lt;&gt;C", $G$14:$G$89, {"1","8W2"}, $G$14:$G$89, {"1";"8W2"}, $K$14:$K$89, "&lt;="&amp;$A139, $L$14:$L$89, "&gt;="&amp;$A140)), SUM(COUNTIFS($J$14:$J$89, C$106, $I$14:$I$89, "&gt; 0", $F$14:$F$89, "&lt;&gt;C", $G$14:$G$89, {"8W1","5W1"}, $G$14:$G$89, {"8W1";"5W1"}, $K$14:$K$89, "&lt;="&amp;$A139, $L$14:$L$89, "&gt;="&amp;$A140)), SUM(COUNTIFS($J$14:$J$89, C$106, $I$14:$I$89, "&gt; 0", $F$14:$F$89, "&lt;&gt;C", $G$14:$G$89, {"8W1","5W2"}, $G$14:$G$89, {"8W1";"5W2"}, $K$14:$K$89, "&lt;="&amp;$A139, $L$14:$L$89, "&gt;="&amp;$A140)), SUM(COUNTIFS($J$14:$J$89, C$106, $I$14:$I$89, "&gt; 0", $F$14:$F$89, "&lt;&gt;C", $G$14:$G$89, {"8W2","5W2"}, $G$14:$G$89, {"8W2";"5W2"}, $K$14:$K$89, "&lt;="&amp;$A139, $L$14:$L$89, "&gt;="&amp;$A140)), SUM(COUNTIFS($J$14:$J$89, C$106, $I$14:$I$89, "&gt; 0", $F$14:$F$89, "&lt;&gt;C", $G$14:$G$89, {"8W2","5W3"}, $G$14:$G$89, {"8W2";"5W3"}, $K$14:$K$89, "&lt;="&amp;$A139, $L$14:$L$89, "&gt;="&amp;$A140))))</f>
        <v>0</v>
      </c>
      <c r="D139" s="54">
        <f xml:space="preserve"> IF(COUNTIFS($J$14:$J$89, D$106, $I$14:$I$89, "&gt; 0", $F$14:$F$89, "&lt;&gt;C", $K$14:$K$89, "&lt;="&amp;$A139, $L$14:$L$89, "&gt;="&amp;$A140) &lt; 2, COUNTIFS($J$14:$J$89, D$106, $I$14:$I$89, "&gt; 0", $F$14:$F$89, "&lt;&gt;C", $K$14:$K$89, "&lt;="&amp;$A139, $L$14:$L$89, "&gt;="&amp;$A140), MAX(SUM(COUNTIFS($J$14:$J$89, D$106, $I$14:$I$89, "&gt; 0", $F$14:$F$89, "&lt;&gt;C", $G$14:$G$89, {"1"}, $G$14:$G$89, {"1"}, $K$14:$K$89, "&lt;="&amp;$A139, $L$14:$L$89, "&gt;="&amp;$A140)), SUM(COUNTIFS($J$14:$J$89, D$106, $I$14:$I$89, "&gt; 0", $F$14:$F$89, "&lt;&gt;C", $G$14:$G$89, {"1","5W1"}, $G$14:$G$89, {"1";"5W1"}, $K$14:$K$89, "&lt;="&amp;$A139, $L$14:$L$89, "&gt;="&amp;$A140)), SUM(COUNTIFS($J$14:$J$89, D$106, $I$14:$I$89, "&gt; 0", $F$14:$F$89, "&lt;&gt;C", $G$14:$G$89, {"1","5W2"}, $G$14:$G$89, {"1";"5W2"}, $K$14:$K$89, "&lt;="&amp;$A139, $L$14:$L$89, "&gt;="&amp;$A140)), SUM(COUNTIFS($J$14:$J$89, D$106, $I$14:$I$89, "&gt; 0", $F$14:$F$89, "&lt;&gt;C", $G$14:$G$89, {"1","5W3"}, $G$14:$G$89, {"1";"5W3"}, $K$14:$K$89, "&lt;="&amp;$A139, $L$14:$L$89, "&gt;="&amp;$A140)), SUM(COUNTIFS($J$14:$J$89, D$106, $I$14:$I$89, "&gt; 0", $F$14:$F$89, "&lt;&gt;C", $G$14:$G$89, {"1","8W1"}, $G$14:$G$89, {"1";"8W1"}, $K$14:$K$89, "&lt;="&amp;$A139, $L$14:$L$89, "&gt;="&amp;$A140)), SUM(COUNTIFS($J$14:$J$89, D$106, $I$14:$I$89, "&gt; 0", $F$14:$F$89, "&lt;&gt;C", $G$14:$G$89, {"1","8W2"}, $G$14:$G$89, {"1";"8W2"}, $K$14:$K$89, "&lt;="&amp;$A139, $L$14:$L$89, "&gt;="&amp;$A140)), SUM(COUNTIFS($J$14:$J$89, D$106, $I$14:$I$89, "&gt; 0", $F$14:$F$89, "&lt;&gt;C", $G$14:$G$89, {"8W1","5W1"}, $G$14:$G$89, {"8W1";"5W1"}, $K$14:$K$89, "&lt;="&amp;$A139, $L$14:$L$89, "&gt;="&amp;$A140)), SUM(COUNTIFS($J$14:$J$89, D$106, $I$14:$I$89, "&gt; 0", $F$14:$F$89, "&lt;&gt;C", $G$14:$G$89, {"8W1","5W2"}, $G$14:$G$89, {"8W1";"5W2"}, $K$14:$K$89, "&lt;="&amp;$A139, $L$14:$L$89, "&gt;="&amp;$A140)), SUM(COUNTIFS($J$14:$J$89, D$106, $I$14:$I$89, "&gt; 0", $F$14:$F$89, "&lt;&gt;C", $G$14:$G$89, {"8W2","5W2"}, $G$14:$G$89, {"8W2";"5W2"}, $K$14:$K$89, "&lt;="&amp;$A139, $L$14:$L$89, "&gt;="&amp;$A140)), SUM(COUNTIFS($J$14:$J$89, D$106, $I$14:$I$89, "&gt; 0", $F$14:$F$89, "&lt;&gt;C", $G$14:$G$89, {"8W2","5W3"}, $G$14:$G$89, {"8W2";"5W3"}, $K$14:$K$89, "&lt;="&amp;$A139, $L$14:$L$89, "&gt;="&amp;$A140))))</f>
        <v>1</v>
      </c>
      <c r="E139" s="54">
        <f xml:space="preserve"> IF(COUNTIFS($J$14:$J$89, E$106, $I$14:$I$89, "&gt; 0", $F$14:$F$89, "&lt;&gt;C", $K$14:$K$89, "&lt;="&amp;$A139, $L$14:$L$89, "&gt;="&amp;$A140) &lt; 2, COUNTIFS($J$14:$J$89, E$106, $I$14:$I$89, "&gt; 0", $F$14:$F$89, "&lt;&gt;C", $K$14:$K$89, "&lt;="&amp;$A139, $L$14:$L$89, "&gt;="&amp;$A140), MAX(SUM(COUNTIFS($J$14:$J$89, E$106, $I$14:$I$89, "&gt; 0", $F$14:$F$89, "&lt;&gt;C", $G$14:$G$89, {"1"}, $G$14:$G$89, {"1"}, $K$14:$K$89, "&lt;="&amp;$A139, $L$14:$L$89, "&gt;="&amp;$A140)), SUM(COUNTIFS($J$14:$J$89, E$106, $I$14:$I$89, "&gt; 0", $F$14:$F$89, "&lt;&gt;C", $G$14:$G$89, {"1","5W1"}, $G$14:$G$89, {"1";"5W1"}, $K$14:$K$89, "&lt;="&amp;$A139, $L$14:$L$89, "&gt;="&amp;$A140)), SUM(COUNTIFS($J$14:$J$89, E$106, $I$14:$I$89, "&gt; 0", $F$14:$F$89, "&lt;&gt;C", $G$14:$G$89, {"1","5W2"}, $G$14:$G$89, {"1";"5W2"}, $K$14:$K$89, "&lt;="&amp;$A139, $L$14:$L$89, "&gt;="&amp;$A140)), SUM(COUNTIFS($J$14:$J$89, E$106, $I$14:$I$89, "&gt; 0", $F$14:$F$89, "&lt;&gt;C", $G$14:$G$89, {"1","5W3"}, $G$14:$G$89, {"1";"5W3"}, $K$14:$K$89, "&lt;="&amp;$A139, $L$14:$L$89, "&gt;="&amp;$A140)), SUM(COUNTIFS($J$14:$J$89, E$106, $I$14:$I$89, "&gt; 0", $F$14:$F$89, "&lt;&gt;C", $G$14:$G$89, {"1","8W1"}, $G$14:$G$89, {"1";"8W1"}, $K$14:$K$89, "&lt;="&amp;$A139, $L$14:$L$89, "&gt;="&amp;$A140)), SUM(COUNTIFS($J$14:$J$89, E$106, $I$14:$I$89, "&gt; 0", $F$14:$F$89, "&lt;&gt;C", $G$14:$G$89, {"1","8W2"}, $G$14:$G$89, {"1";"8W2"}, $K$14:$K$89, "&lt;="&amp;$A139, $L$14:$L$89, "&gt;="&amp;$A140)), SUM(COUNTIFS($J$14:$J$89, E$106, $I$14:$I$89, "&gt; 0", $F$14:$F$89, "&lt;&gt;C", $G$14:$G$89, {"8W1","5W1"}, $G$14:$G$89, {"8W1";"5W1"}, $K$14:$K$89, "&lt;="&amp;$A139, $L$14:$L$89, "&gt;="&amp;$A140)), SUM(COUNTIFS($J$14:$J$89, E$106, $I$14:$I$89, "&gt; 0", $F$14:$F$89, "&lt;&gt;C", $G$14:$G$89, {"8W1","5W2"}, $G$14:$G$89, {"8W1";"5W2"}, $K$14:$K$89, "&lt;="&amp;$A139, $L$14:$L$89, "&gt;="&amp;$A140)), SUM(COUNTIFS($J$14:$J$89, E$106, $I$14:$I$89, "&gt; 0", $F$14:$F$89, "&lt;&gt;C", $G$14:$G$89, {"8W2","5W2"}, $G$14:$G$89, {"8W2";"5W2"}, $K$14:$K$89, "&lt;="&amp;$A139, $L$14:$L$89, "&gt;="&amp;$A140)), SUM(COUNTIFS($J$14:$J$89, E$106, $I$14:$I$89, "&gt; 0", $F$14:$F$89, "&lt;&gt;C", $G$14:$G$89, {"8W2","5W3"}, $G$14:$G$89, {"8W2";"5W3"}, $K$14:$K$89, "&lt;="&amp;$A139, $L$14:$L$89, "&gt;="&amp;$A140))))</f>
        <v>1</v>
      </c>
      <c r="F139" s="54">
        <f xml:space="preserve"> IF(COUNTIFS($J$14:$J$89, F$106, $I$14:$I$89, "&gt; 0", $F$14:$F$89, "&lt;&gt;C", $K$14:$K$89, "&lt;="&amp;$A139, $L$14:$L$89, "&gt;="&amp;$A140) &lt; 2, COUNTIFS($J$14:$J$89, F$106, $I$14:$I$89, "&gt; 0", $F$14:$F$89, "&lt;&gt;C", $K$14:$K$89, "&lt;="&amp;$A139, $L$14:$L$89, "&gt;="&amp;$A140), MAX(SUM(COUNTIFS($J$14:$J$89, F$106, $I$14:$I$89, "&gt; 0", $F$14:$F$89, "&lt;&gt;C", $G$14:$G$89, {"1"}, $G$14:$G$89, {"1"}, $K$14:$K$89, "&lt;="&amp;$A139, $L$14:$L$89, "&gt;="&amp;$A140)), SUM(COUNTIFS($J$14:$J$89, F$106, $I$14:$I$89, "&gt; 0", $F$14:$F$89, "&lt;&gt;C", $G$14:$G$89, {"1","5W1"}, $G$14:$G$89, {"1";"5W1"}, $K$14:$K$89, "&lt;="&amp;$A139, $L$14:$L$89, "&gt;="&amp;$A140)), SUM(COUNTIFS($J$14:$J$89, F$106, $I$14:$I$89, "&gt; 0", $F$14:$F$89, "&lt;&gt;C", $G$14:$G$89, {"1","5W2"}, $G$14:$G$89, {"1";"5W2"}, $K$14:$K$89, "&lt;="&amp;$A139, $L$14:$L$89, "&gt;="&amp;$A140)), SUM(COUNTIFS($J$14:$J$89, F$106, $I$14:$I$89, "&gt; 0", $F$14:$F$89, "&lt;&gt;C", $G$14:$G$89, {"1","5W3"}, $G$14:$G$89, {"1";"5W3"}, $K$14:$K$89, "&lt;="&amp;$A139, $L$14:$L$89, "&gt;="&amp;$A140)), SUM(COUNTIFS($J$14:$J$89, F$106, $I$14:$I$89, "&gt; 0", $F$14:$F$89, "&lt;&gt;C", $G$14:$G$89, {"1","8W1"}, $G$14:$G$89, {"1";"8W1"}, $K$14:$K$89, "&lt;="&amp;$A139, $L$14:$L$89, "&gt;="&amp;$A140)), SUM(COUNTIFS($J$14:$J$89, F$106, $I$14:$I$89, "&gt; 0", $F$14:$F$89, "&lt;&gt;C", $G$14:$G$89, {"1","8W2"}, $G$14:$G$89, {"1";"8W2"}, $K$14:$K$89, "&lt;="&amp;$A139, $L$14:$L$89, "&gt;="&amp;$A140)), SUM(COUNTIFS($J$14:$J$89, F$106, $I$14:$I$89, "&gt; 0", $F$14:$F$89, "&lt;&gt;C", $G$14:$G$89, {"8W1","5W1"}, $G$14:$G$89, {"8W1";"5W1"}, $K$14:$K$89, "&lt;="&amp;$A139, $L$14:$L$89, "&gt;="&amp;$A140)), SUM(COUNTIFS($J$14:$J$89, F$106, $I$14:$I$89, "&gt; 0", $F$14:$F$89, "&lt;&gt;C", $G$14:$G$89, {"8W1","5W2"}, $G$14:$G$89, {"8W1";"5W2"}, $K$14:$K$89, "&lt;="&amp;$A139, $L$14:$L$89, "&gt;="&amp;$A140)), SUM(COUNTIFS($J$14:$J$89, F$106, $I$14:$I$89, "&gt; 0", $F$14:$F$89, "&lt;&gt;C", $G$14:$G$89, {"8W2","5W2"}, $G$14:$G$89, {"8W2";"5W2"}, $K$14:$K$89, "&lt;="&amp;$A139, $L$14:$L$89, "&gt;="&amp;$A140)), SUM(COUNTIFS($J$14:$J$89, F$106, $I$14:$I$89, "&gt; 0", $F$14:$F$89, "&lt;&gt;C", $G$14:$G$89, {"8W2","5W3"}, $G$14:$G$89, {"8W2";"5W3"}, $K$14:$K$89, "&lt;="&amp;$A139, $L$14:$L$89, "&gt;="&amp;$A140))))</f>
        <v>1</v>
      </c>
      <c r="G139" s="54">
        <f xml:space="preserve"> IF(COUNTIFS($J$14:$J$89, G$106, $I$14:$I$89, "&gt; 0", $F$14:$F$89, "&lt;&gt;C", $K$14:$K$89, "&lt;="&amp;$A139, $L$14:$L$89, "&gt;="&amp;$A140) &lt; 2, COUNTIFS($J$14:$J$89, G$106, $I$14:$I$89, "&gt; 0", $F$14:$F$89, "&lt;&gt;C", $K$14:$K$89, "&lt;="&amp;$A139, $L$14:$L$89, "&gt;="&amp;$A140), MAX(SUM(COUNTIFS($J$14:$J$89, G$106, $I$14:$I$89, "&gt; 0", $F$14:$F$89, "&lt;&gt;C", $G$14:$G$89, {"1"}, $G$14:$G$89, {"1"}, $K$14:$K$89, "&lt;="&amp;$A139, $L$14:$L$89, "&gt;="&amp;$A140)), SUM(COUNTIFS($J$14:$J$89, G$106, $I$14:$I$89, "&gt; 0", $F$14:$F$89, "&lt;&gt;C", $G$14:$G$89, {"1","5W1"}, $G$14:$G$89, {"1";"5W1"}, $K$14:$K$89, "&lt;="&amp;$A139, $L$14:$L$89, "&gt;="&amp;$A140)), SUM(COUNTIFS($J$14:$J$89, G$106, $I$14:$I$89, "&gt; 0", $F$14:$F$89, "&lt;&gt;C", $G$14:$G$89, {"1","5W2"}, $G$14:$G$89, {"1";"5W2"}, $K$14:$K$89, "&lt;="&amp;$A139, $L$14:$L$89, "&gt;="&amp;$A140)), SUM(COUNTIFS($J$14:$J$89, G$106, $I$14:$I$89, "&gt; 0", $F$14:$F$89, "&lt;&gt;C", $G$14:$G$89, {"1","5W3"}, $G$14:$G$89, {"1";"5W3"}, $K$14:$K$89, "&lt;="&amp;$A139, $L$14:$L$89, "&gt;="&amp;$A140)), SUM(COUNTIFS($J$14:$J$89, G$106, $I$14:$I$89, "&gt; 0", $F$14:$F$89, "&lt;&gt;C", $G$14:$G$89, {"1","8W1"}, $G$14:$G$89, {"1";"8W1"}, $K$14:$K$89, "&lt;="&amp;$A139, $L$14:$L$89, "&gt;="&amp;$A140)), SUM(COUNTIFS($J$14:$J$89, G$106, $I$14:$I$89, "&gt; 0", $F$14:$F$89, "&lt;&gt;C", $G$14:$G$89, {"1","8W2"}, $G$14:$G$89, {"1";"8W2"}, $K$14:$K$89, "&lt;="&amp;$A139, $L$14:$L$89, "&gt;="&amp;$A140)), SUM(COUNTIFS($J$14:$J$89, G$106, $I$14:$I$89, "&gt; 0", $F$14:$F$89, "&lt;&gt;C", $G$14:$G$89, {"8W1","5W1"}, $G$14:$G$89, {"8W1";"5W1"}, $K$14:$K$89, "&lt;="&amp;$A139, $L$14:$L$89, "&gt;="&amp;$A140)), SUM(COUNTIFS($J$14:$J$89, G$106, $I$14:$I$89, "&gt; 0", $F$14:$F$89, "&lt;&gt;C", $G$14:$G$89, {"8W1","5W2"}, $G$14:$G$89, {"8W1";"5W2"}, $K$14:$K$89, "&lt;="&amp;$A139, $L$14:$L$89, "&gt;="&amp;$A140)), SUM(COUNTIFS($J$14:$J$89, G$106, $I$14:$I$89, "&gt; 0", $F$14:$F$89, "&lt;&gt;C", $G$14:$G$89, {"8W2","5W2"}, $G$14:$G$89, {"8W2";"5W2"}, $K$14:$K$89, "&lt;="&amp;$A139, $L$14:$L$89, "&gt;="&amp;$A140)), SUM(COUNTIFS($J$14:$J$89, G$106, $I$14:$I$89, "&gt; 0", $F$14:$F$89, "&lt;&gt;C", $G$14:$G$89, {"8W2","5W3"}, $G$14:$G$89, {"8W2";"5W3"}, $K$14:$K$89, "&lt;="&amp;$A139, $L$14:$L$89, "&gt;="&amp;$A140))))</f>
        <v>0</v>
      </c>
      <c r="H139" s="54">
        <f xml:space="preserve"> IF(COUNTIFS($J$14:$J$89, H$106, $I$14:$I$89, "&gt; 0", $F$14:$F$89, "&lt;&gt;C", $K$14:$K$89, "&lt;="&amp;$A139, $L$14:$L$89, "&gt;="&amp;$A140) &lt; 2, COUNTIFS($J$14:$J$89, H$106, $I$14:$I$89, "&gt; 0", $F$14:$F$89, "&lt;&gt;C", $K$14:$K$89, "&lt;="&amp;$A139, $L$14:$L$89, "&gt;="&amp;$A140), MAX(SUM(COUNTIFS($J$14:$J$89, H$106, $I$14:$I$89, "&gt; 0", $F$14:$F$89, "&lt;&gt;C", $G$14:$G$89, {"1"}, $G$14:$G$89, {"1"}, $K$14:$K$89, "&lt;="&amp;$A139, $L$14:$L$89, "&gt;="&amp;$A140)), SUM(COUNTIFS($J$14:$J$89, H$106, $I$14:$I$89, "&gt; 0", $F$14:$F$89, "&lt;&gt;C", $G$14:$G$89, {"1","5W1"}, $G$14:$G$89, {"1";"5W1"}, $K$14:$K$89, "&lt;="&amp;$A139, $L$14:$L$89, "&gt;="&amp;$A140)), SUM(COUNTIFS($J$14:$J$89, H$106, $I$14:$I$89, "&gt; 0", $F$14:$F$89, "&lt;&gt;C", $G$14:$G$89, {"1","5W2"}, $G$14:$G$89, {"1";"5W2"}, $K$14:$K$89, "&lt;="&amp;$A139, $L$14:$L$89, "&gt;="&amp;$A140)), SUM(COUNTIFS($J$14:$J$89, H$106, $I$14:$I$89, "&gt; 0", $F$14:$F$89, "&lt;&gt;C", $G$14:$G$89, {"1","5W3"}, $G$14:$G$89, {"1";"5W3"}, $K$14:$K$89, "&lt;="&amp;$A139, $L$14:$L$89, "&gt;="&amp;$A140)), SUM(COUNTIFS($J$14:$J$89, H$106, $I$14:$I$89, "&gt; 0", $F$14:$F$89, "&lt;&gt;C", $G$14:$G$89, {"1","8W1"}, $G$14:$G$89, {"1";"8W1"}, $K$14:$K$89, "&lt;="&amp;$A139, $L$14:$L$89, "&gt;="&amp;$A140)), SUM(COUNTIFS($J$14:$J$89, H$106, $I$14:$I$89, "&gt; 0", $F$14:$F$89, "&lt;&gt;C", $G$14:$G$89, {"1","8W2"}, $G$14:$G$89, {"1";"8W2"}, $K$14:$K$89, "&lt;="&amp;$A139, $L$14:$L$89, "&gt;="&amp;$A140)), SUM(COUNTIFS($J$14:$J$89, H$106, $I$14:$I$89, "&gt; 0", $F$14:$F$89, "&lt;&gt;C", $G$14:$G$89, {"8W1","5W1"}, $G$14:$G$89, {"8W1";"5W1"}, $K$14:$K$89, "&lt;="&amp;$A139, $L$14:$L$89, "&gt;="&amp;$A140)), SUM(COUNTIFS($J$14:$J$89, H$106, $I$14:$I$89, "&gt; 0", $F$14:$F$89, "&lt;&gt;C", $G$14:$G$89, {"8W1","5W2"}, $G$14:$G$89, {"8W1";"5W2"}, $K$14:$K$89, "&lt;="&amp;$A139, $L$14:$L$89, "&gt;="&amp;$A140)), SUM(COUNTIFS($J$14:$J$89, H$106, $I$14:$I$89, "&gt; 0", $F$14:$F$89, "&lt;&gt;C", $G$14:$G$89, {"8W2","5W2"}, $G$14:$G$89, {"8W2";"5W2"}, $K$14:$K$89, "&lt;="&amp;$A139, $L$14:$L$89, "&gt;="&amp;$A140)), SUM(COUNTIFS($J$14:$J$89, H$106, $I$14:$I$89, "&gt; 0", $F$14:$F$89, "&lt;&gt;C", $G$14:$G$89, {"8W2","5W3"}, $G$14:$G$89, {"8W2";"5W3"}, $K$14:$K$89, "&lt;="&amp;$A139, $L$14:$L$89, "&gt;="&amp;$A140))))</f>
        <v>0</v>
      </c>
      <c r="P139"/>
    </row>
    <row r="140" spans="1:16" ht="15" x14ac:dyDescent="0.25">
      <c r="A140" s="152">
        <f t="shared" si="5"/>
        <v>0.65624999999999978</v>
      </c>
      <c r="B140" s="202" t="str">
        <f t="shared" si="4"/>
        <v>3:45 PM-4:00 PM</v>
      </c>
      <c r="C140" s="54">
        <f xml:space="preserve"> IF(COUNTIFS($J$14:$J$89, C$106, $I$14:$I$89, "&gt; 0", $F$14:$F$89, "&lt;&gt;C", $K$14:$K$89, "&lt;="&amp;$A140, $L$14:$L$89, "&gt;="&amp;$A141) &lt; 2, COUNTIFS($J$14:$J$89, C$106, $I$14:$I$89, "&gt; 0", $F$14:$F$89, "&lt;&gt;C", $K$14:$K$89, "&lt;="&amp;$A140, $L$14:$L$89, "&gt;="&amp;$A141), MAX(SUM(COUNTIFS($J$14:$J$89, C$106, $I$14:$I$89, "&gt; 0", $F$14:$F$89, "&lt;&gt;C", $G$14:$G$89, {"1"}, $G$14:$G$89, {"1"}, $K$14:$K$89, "&lt;="&amp;$A140, $L$14:$L$89, "&gt;="&amp;$A141)), SUM(COUNTIFS($J$14:$J$89, C$106, $I$14:$I$89, "&gt; 0", $F$14:$F$89, "&lt;&gt;C", $G$14:$G$89, {"1","5W1"}, $G$14:$G$89, {"1";"5W1"}, $K$14:$K$89, "&lt;="&amp;$A140, $L$14:$L$89, "&gt;="&amp;$A141)), SUM(COUNTIFS($J$14:$J$89, C$106, $I$14:$I$89, "&gt; 0", $F$14:$F$89, "&lt;&gt;C", $G$14:$G$89, {"1","5W2"}, $G$14:$G$89, {"1";"5W2"}, $K$14:$K$89, "&lt;="&amp;$A140, $L$14:$L$89, "&gt;="&amp;$A141)), SUM(COUNTIFS($J$14:$J$89, C$106, $I$14:$I$89, "&gt; 0", $F$14:$F$89, "&lt;&gt;C", $G$14:$G$89, {"1","5W3"}, $G$14:$G$89, {"1";"5W3"}, $K$14:$K$89, "&lt;="&amp;$A140, $L$14:$L$89, "&gt;="&amp;$A141)), SUM(COUNTIFS($J$14:$J$89, C$106, $I$14:$I$89, "&gt; 0", $F$14:$F$89, "&lt;&gt;C", $G$14:$G$89, {"1","8W1"}, $G$14:$G$89, {"1";"8W1"}, $K$14:$K$89, "&lt;="&amp;$A140, $L$14:$L$89, "&gt;="&amp;$A141)), SUM(COUNTIFS($J$14:$J$89, C$106, $I$14:$I$89, "&gt; 0", $F$14:$F$89, "&lt;&gt;C", $G$14:$G$89, {"1","8W2"}, $G$14:$G$89, {"1";"8W2"}, $K$14:$K$89, "&lt;="&amp;$A140, $L$14:$L$89, "&gt;="&amp;$A141)), SUM(COUNTIFS($J$14:$J$89, C$106, $I$14:$I$89, "&gt; 0", $F$14:$F$89, "&lt;&gt;C", $G$14:$G$89, {"8W1","5W1"}, $G$14:$G$89, {"8W1";"5W1"}, $K$14:$K$89, "&lt;="&amp;$A140, $L$14:$L$89, "&gt;="&amp;$A141)), SUM(COUNTIFS($J$14:$J$89, C$106, $I$14:$I$89, "&gt; 0", $F$14:$F$89, "&lt;&gt;C", $G$14:$G$89, {"8W1","5W2"}, $G$14:$G$89, {"8W1";"5W2"}, $K$14:$K$89, "&lt;="&amp;$A140, $L$14:$L$89, "&gt;="&amp;$A141)), SUM(COUNTIFS($J$14:$J$89, C$106, $I$14:$I$89, "&gt; 0", $F$14:$F$89, "&lt;&gt;C", $G$14:$G$89, {"8W2","5W2"}, $G$14:$G$89, {"8W2";"5W2"}, $K$14:$K$89, "&lt;="&amp;$A140, $L$14:$L$89, "&gt;="&amp;$A141)), SUM(COUNTIFS($J$14:$J$89, C$106, $I$14:$I$89, "&gt; 0", $F$14:$F$89, "&lt;&gt;C", $G$14:$G$89, {"8W2","5W3"}, $G$14:$G$89, {"8W2";"5W3"}, $K$14:$K$89, "&lt;="&amp;$A140, $L$14:$L$89, "&gt;="&amp;$A141))))</f>
        <v>0</v>
      </c>
      <c r="D140" s="54">
        <f xml:space="preserve"> IF(COUNTIFS($J$14:$J$89, D$106, $I$14:$I$89, "&gt; 0", $F$14:$F$89, "&lt;&gt;C", $K$14:$K$89, "&lt;="&amp;$A140, $L$14:$L$89, "&gt;="&amp;$A141) &lt; 2, COUNTIFS($J$14:$J$89, D$106, $I$14:$I$89, "&gt; 0", $F$14:$F$89, "&lt;&gt;C", $K$14:$K$89, "&lt;="&amp;$A140, $L$14:$L$89, "&gt;="&amp;$A141), MAX(SUM(COUNTIFS($J$14:$J$89, D$106, $I$14:$I$89, "&gt; 0", $F$14:$F$89, "&lt;&gt;C", $G$14:$G$89, {"1"}, $G$14:$G$89, {"1"}, $K$14:$K$89, "&lt;="&amp;$A140, $L$14:$L$89, "&gt;="&amp;$A141)), SUM(COUNTIFS($J$14:$J$89, D$106, $I$14:$I$89, "&gt; 0", $F$14:$F$89, "&lt;&gt;C", $G$14:$G$89, {"1","5W1"}, $G$14:$G$89, {"1";"5W1"}, $K$14:$K$89, "&lt;="&amp;$A140, $L$14:$L$89, "&gt;="&amp;$A141)), SUM(COUNTIFS($J$14:$J$89, D$106, $I$14:$I$89, "&gt; 0", $F$14:$F$89, "&lt;&gt;C", $G$14:$G$89, {"1","5W2"}, $G$14:$G$89, {"1";"5W2"}, $K$14:$K$89, "&lt;="&amp;$A140, $L$14:$L$89, "&gt;="&amp;$A141)), SUM(COUNTIFS($J$14:$J$89, D$106, $I$14:$I$89, "&gt; 0", $F$14:$F$89, "&lt;&gt;C", $G$14:$G$89, {"1","5W3"}, $G$14:$G$89, {"1";"5W3"}, $K$14:$K$89, "&lt;="&amp;$A140, $L$14:$L$89, "&gt;="&amp;$A141)), SUM(COUNTIFS($J$14:$J$89, D$106, $I$14:$I$89, "&gt; 0", $F$14:$F$89, "&lt;&gt;C", $G$14:$G$89, {"1","8W1"}, $G$14:$G$89, {"1";"8W1"}, $K$14:$K$89, "&lt;="&amp;$A140, $L$14:$L$89, "&gt;="&amp;$A141)), SUM(COUNTIFS($J$14:$J$89, D$106, $I$14:$I$89, "&gt; 0", $F$14:$F$89, "&lt;&gt;C", $G$14:$G$89, {"1","8W2"}, $G$14:$G$89, {"1";"8W2"}, $K$14:$K$89, "&lt;="&amp;$A140, $L$14:$L$89, "&gt;="&amp;$A141)), SUM(COUNTIFS($J$14:$J$89, D$106, $I$14:$I$89, "&gt; 0", $F$14:$F$89, "&lt;&gt;C", $G$14:$G$89, {"8W1","5W1"}, $G$14:$G$89, {"8W1";"5W1"}, $K$14:$K$89, "&lt;="&amp;$A140, $L$14:$L$89, "&gt;="&amp;$A141)), SUM(COUNTIFS($J$14:$J$89, D$106, $I$14:$I$89, "&gt; 0", $F$14:$F$89, "&lt;&gt;C", $G$14:$G$89, {"8W1","5W2"}, $G$14:$G$89, {"8W1";"5W2"}, $K$14:$K$89, "&lt;="&amp;$A140, $L$14:$L$89, "&gt;="&amp;$A141)), SUM(COUNTIFS($J$14:$J$89, D$106, $I$14:$I$89, "&gt; 0", $F$14:$F$89, "&lt;&gt;C", $G$14:$G$89, {"8W2","5W2"}, $G$14:$G$89, {"8W2";"5W2"}, $K$14:$K$89, "&lt;="&amp;$A140, $L$14:$L$89, "&gt;="&amp;$A141)), SUM(COUNTIFS($J$14:$J$89, D$106, $I$14:$I$89, "&gt; 0", $F$14:$F$89, "&lt;&gt;C", $G$14:$G$89, {"8W2","5W3"}, $G$14:$G$89, {"8W2";"5W3"}, $K$14:$K$89, "&lt;="&amp;$A140, $L$14:$L$89, "&gt;="&amp;$A141))))</f>
        <v>0</v>
      </c>
      <c r="E140" s="54">
        <f xml:space="preserve"> IF(COUNTIFS($J$14:$J$89, E$106, $I$14:$I$89, "&gt; 0", $F$14:$F$89, "&lt;&gt;C", $K$14:$K$89, "&lt;="&amp;$A140, $L$14:$L$89, "&gt;="&amp;$A141) &lt; 2, COUNTIFS($J$14:$J$89, E$106, $I$14:$I$89, "&gt; 0", $F$14:$F$89, "&lt;&gt;C", $K$14:$K$89, "&lt;="&amp;$A140, $L$14:$L$89, "&gt;="&amp;$A141), MAX(SUM(COUNTIFS($J$14:$J$89, E$106, $I$14:$I$89, "&gt; 0", $F$14:$F$89, "&lt;&gt;C", $G$14:$G$89, {"1"}, $G$14:$G$89, {"1"}, $K$14:$K$89, "&lt;="&amp;$A140, $L$14:$L$89, "&gt;="&amp;$A141)), SUM(COUNTIFS($J$14:$J$89, E$106, $I$14:$I$89, "&gt; 0", $F$14:$F$89, "&lt;&gt;C", $G$14:$G$89, {"1","5W1"}, $G$14:$G$89, {"1";"5W1"}, $K$14:$K$89, "&lt;="&amp;$A140, $L$14:$L$89, "&gt;="&amp;$A141)), SUM(COUNTIFS($J$14:$J$89, E$106, $I$14:$I$89, "&gt; 0", $F$14:$F$89, "&lt;&gt;C", $G$14:$G$89, {"1","5W2"}, $G$14:$G$89, {"1";"5W2"}, $K$14:$K$89, "&lt;="&amp;$A140, $L$14:$L$89, "&gt;="&amp;$A141)), SUM(COUNTIFS($J$14:$J$89, E$106, $I$14:$I$89, "&gt; 0", $F$14:$F$89, "&lt;&gt;C", $G$14:$G$89, {"1","5W3"}, $G$14:$G$89, {"1";"5W3"}, $K$14:$K$89, "&lt;="&amp;$A140, $L$14:$L$89, "&gt;="&amp;$A141)), SUM(COUNTIFS($J$14:$J$89, E$106, $I$14:$I$89, "&gt; 0", $F$14:$F$89, "&lt;&gt;C", $G$14:$G$89, {"1","8W1"}, $G$14:$G$89, {"1";"8W1"}, $K$14:$K$89, "&lt;="&amp;$A140, $L$14:$L$89, "&gt;="&amp;$A141)), SUM(COUNTIFS($J$14:$J$89, E$106, $I$14:$I$89, "&gt; 0", $F$14:$F$89, "&lt;&gt;C", $G$14:$G$89, {"1","8W2"}, $G$14:$G$89, {"1";"8W2"}, $K$14:$K$89, "&lt;="&amp;$A140, $L$14:$L$89, "&gt;="&amp;$A141)), SUM(COUNTIFS($J$14:$J$89, E$106, $I$14:$I$89, "&gt; 0", $F$14:$F$89, "&lt;&gt;C", $G$14:$G$89, {"8W1","5W1"}, $G$14:$G$89, {"8W1";"5W1"}, $K$14:$K$89, "&lt;="&amp;$A140, $L$14:$L$89, "&gt;="&amp;$A141)), SUM(COUNTIFS($J$14:$J$89, E$106, $I$14:$I$89, "&gt; 0", $F$14:$F$89, "&lt;&gt;C", $G$14:$G$89, {"8W1","5W2"}, $G$14:$G$89, {"8W1";"5W2"}, $K$14:$K$89, "&lt;="&amp;$A140, $L$14:$L$89, "&gt;="&amp;$A141)), SUM(COUNTIFS($J$14:$J$89, E$106, $I$14:$I$89, "&gt; 0", $F$14:$F$89, "&lt;&gt;C", $G$14:$G$89, {"8W2","5W2"}, $G$14:$G$89, {"8W2";"5W2"}, $K$14:$K$89, "&lt;="&amp;$A140, $L$14:$L$89, "&gt;="&amp;$A141)), SUM(COUNTIFS($J$14:$J$89, E$106, $I$14:$I$89, "&gt; 0", $F$14:$F$89, "&lt;&gt;C", $G$14:$G$89, {"8W2","5W3"}, $G$14:$G$89, {"8W2";"5W3"}, $K$14:$K$89, "&lt;="&amp;$A140, $L$14:$L$89, "&gt;="&amp;$A141))))</f>
        <v>1</v>
      </c>
      <c r="F140" s="54">
        <f xml:space="preserve"> IF(COUNTIFS($J$14:$J$89, F$106, $I$14:$I$89, "&gt; 0", $F$14:$F$89, "&lt;&gt;C", $K$14:$K$89, "&lt;="&amp;$A140, $L$14:$L$89, "&gt;="&amp;$A141) &lt; 2, COUNTIFS($J$14:$J$89, F$106, $I$14:$I$89, "&gt; 0", $F$14:$F$89, "&lt;&gt;C", $K$14:$K$89, "&lt;="&amp;$A140, $L$14:$L$89, "&gt;="&amp;$A141), MAX(SUM(COUNTIFS($J$14:$J$89, F$106, $I$14:$I$89, "&gt; 0", $F$14:$F$89, "&lt;&gt;C", $G$14:$G$89, {"1"}, $G$14:$G$89, {"1"}, $K$14:$K$89, "&lt;="&amp;$A140, $L$14:$L$89, "&gt;="&amp;$A141)), SUM(COUNTIFS($J$14:$J$89, F$106, $I$14:$I$89, "&gt; 0", $F$14:$F$89, "&lt;&gt;C", $G$14:$G$89, {"1","5W1"}, $G$14:$G$89, {"1";"5W1"}, $K$14:$K$89, "&lt;="&amp;$A140, $L$14:$L$89, "&gt;="&amp;$A141)), SUM(COUNTIFS($J$14:$J$89, F$106, $I$14:$I$89, "&gt; 0", $F$14:$F$89, "&lt;&gt;C", $G$14:$G$89, {"1","5W2"}, $G$14:$G$89, {"1";"5W2"}, $K$14:$K$89, "&lt;="&amp;$A140, $L$14:$L$89, "&gt;="&amp;$A141)), SUM(COUNTIFS($J$14:$J$89, F$106, $I$14:$I$89, "&gt; 0", $F$14:$F$89, "&lt;&gt;C", $G$14:$G$89, {"1","5W3"}, $G$14:$G$89, {"1";"5W3"}, $K$14:$K$89, "&lt;="&amp;$A140, $L$14:$L$89, "&gt;="&amp;$A141)), SUM(COUNTIFS($J$14:$J$89, F$106, $I$14:$I$89, "&gt; 0", $F$14:$F$89, "&lt;&gt;C", $G$14:$G$89, {"1","8W1"}, $G$14:$G$89, {"1";"8W1"}, $K$14:$K$89, "&lt;="&amp;$A140, $L$14:$L$89, "&gt;="&amp;$A141)), SUM(COUNTIFS($J$14:$J$89, F$106, $I$14:$I$89, "&gt; 0", $F$14:$F$89, "&lt;&gt;C", $G$14:$G$89, {"1","8W2"}, $G$14:$G$89, {"1";"8W2"}, $K$14:$K$89, "&lt;="&amp;$A140, $L$14:$L$89, "&gt;="&amp;$A141)), SUM(COUNTIFS($J$14:$J$89, F$106, $I$14:$I$89, "&gt; 0", $F$14:$F$89, "&lt;&gt;C", $G$14:$G$89, {"8W1","5W1"}, $G$14:$G$89, {"8W1";"5W1"}, $K$14:$K$89, "&lt;="&amp;$A140, $L$14:$L$89, "&gt;="&amp;$A141)), SUM(COUNTIFS($J$14:$J$89, F$106, $I$14:$I$89, "&gt; 0", $F$14:$F$89, "&lt;&gt;C", $G$14:$G$89, {"8W1","5W2"}, $G$14:$G$89, {"8W1";"5W2"}, $K$14:$K$89, "&lt;="&amp;$A140, $L$14:$L$89, "&gt;="&amp;$A141)), SUM(COUNTIFS($J$14:$J$89, F$106, $I$14:$I$89, "&gt; 0", $F$14:$F$89, "&lt;&gt;C", $G$14:$G$89, {"8W2","5W2"}, $G$14:$G$89, {"8W2";"5W2"}, $K$14:$K$89, "&lt;="&amp;$A140, $L$14:$L$89, "&gt;="&amp;$A141)), SUM(COUNTIFS($J$14:$J$89, F$106, $I$14:$I$89, "&gt; 0", $F$14:$F$89, "&lt;&gt;C", $G$14:$G$89, {"8W2","5W3"}, $G$14:$G$89, {"8W2";"5W3"}, $K$14:$K$89, "&lt;="&amp;$A140, $L$14:$L$89, "&gt;="&amp;$A141))))</f>
        <v>0</v>
      </c>
      <c r="G140" s="54">
        <f xml:space="preserve"> IF(COUNTIFS($J$14:$J$89, G$106, $I$14:$I$89, "&gt; 0", $F$14:$F$89, "&lt;&gt;C", $K$14:$K$89, "&lt;="&amp;$A140, $L$14:$L$89, "&gt;="&amp;$A141) &lt; 2, COUNTIFS($J$14:$J$89, G$106, $I$14:$I$89, "&gt; 0", $F$14:$F$89, "&lt;&gt;C", $K$14:$K$89, "&lt;="&amp;$A140, $L$14:$L$89, "&gt;="&amp;$A141), MAX(SUM(COUNTIFS($J$14:$J$89, G$106, $I$14:$I$89, "&gt; 0", $F$14:$F$89, "&lt;&gt;C", $G$14:$G$89, {"1"}, $G$14:$G$89, {"1"}, $K$14:$K$89, "&lt;="&amp;$A140, $L$14:$L$89, "&gt;="&amp;$A141)), SUM(COUNTIFS($J$14:$J$89, G$106, $I$14:$I$89, "&gt; 0", $F$14:$F$89, "&lt;&gt;C", $G$14:$G$89, {"1","5W1"}, $G$14:$G$89, {"1";"5W1"}, $K$14:$K$89, "&lt;="&amp;$A140, $L$14:$L$89, "&gt;="&amp;$A141)), SUM(COUNTIFS($J$14:$J$89, G$106, $I$14:$I$89, "&gt; 0", $F$14:$F$89, "&lt;&gt;C", $G$14:$G$89, {"1","5W2"}, $G$14:$G$89, {"1";"5W2"}, $K$14:$K$89, "&lt;="&amp;$A140, $L$14:$L$89, "&gt;="&amp;$A141)), SUM(COUNTIFS($J$14:$J$89, G$106, $I$14:$I$89, "&gt; 0", $F$14:$F$89, "&lt;&gt;C", $G$14:$G$89, {"1","5W3"}, $G$14:$G$89, {"1";"5W3"}, $K$14:$K$89, "&lt;="&amp;$A140, $L$14:$L$89, "&gt;="&amp;$A141)), SUM(COUNTIFS($J$14:$J$89, G$106, $I$14:$I$89, "&gt; 0", $F$14:$F$89, "&lt;&gt;C", $G$14:$G$89, {"1","8W1"}, $G$14:$G$89, {"1";"8W1"}, $K$14:$K$89, "&lt;="&amp;$A140, $L$14:$L$89, "&gt;="&amp;$A141)), SUM(COUNTIFS($J$14:$J$89, G$106, $I$14:$I$89, "&gt; 0", $F$14:$F$89, "&lt;&gt;C", $G$14:$G$89, {"1","8W2"}, $G$14:$G$89, {"1";"8W2"}, $K$14:$K$89, "&lt;="&amp;$A140, $L$14:$L$89, "&gt;="&amp;$A141)), SUM(COUNTIFS($J$14:$J$89, G$106, $I$14:$I$89, "&gt; 0", $F$14:$F$89, "&lt;&gt;C", $G$14:$G$89, {"8W1","5W1"}, $G$14:$G$89, {"8W1";"5W1"}, $K$14:$K$89, "&lt;="&amp;$A140, $L$14:$L$89, "&gt;="&amp;$A141)), SUM(COUNTIFS($J$14:$J$89, G$106, $I$14:$I$89, "&gt; 0", $F$14:$F$89, "&lt;&gt;C", $G$14:$G$89, {"8W1","5W2"}, $G$14:$G$89, {"8W1";"5W2"}, $K$14:$K$89, "&lt;="&amp;$A140, $L$14:$L$89, "&gt;="&amp;$A141)), SUM(COUNTIFS($J$14:$J$89, G$106, $I$14:$I$89, "&gt; 0", $F$14:$F$89, "&lt;&gt;C", $G$14:$G$89, {"8W2","5W2"}, $G$14:$G$89, {"8W2";"5W2"}, $K$14:$K$89, "&lt;="&amp;$A140, $L$14:$L$89, "&gt;="&amp;$A141)), SUM(COUNTIFS($J$14:$J$89, G$106, $I$14:$I$89, "&gt; 0", $F$14:$F$89, "&lt;&gt;C", $G$14:$G$89, {"8W2","5W3"}, $G$14:$G$89, {"8W2";"5W3"}, $K$14:$K$89, "&lt;="&amp;$A140, $L$14:$L$89, "&gt;="&amp;$A141))))</f>
        <v>0</v>
      </c>
      <c r="H140" s="54">
        <f xml:space="preserve"> IF(COUNTIFS($J$14:$J$89, H$106, $I$14:$I$89, "&gt; 0", $F$14:$F$89, "&lt;&gt;C", $K$14:$K$89, "&lt;="&amp;$A140, $L$14:$L$89, "&gt;="&amp;$A141) &lt; 2, COUNTIFS($J$14:$J$89, H$106, $I$14:$I$89, "&gt; 0", $F$14:$F$89, "&lt;&gt;C", $K$14:$K$89, "&lt;="&amp;$A140, $L$14:$L$89, "&gt;="&amp;$A141), MAX(SUM(COUNTIFS($J$14:$J$89, H$106, $I$14:$I$89, "&gt; 0", $F$14:$F$89, "&lt;&gt;C", $G$14:$G$89, {"1"}, $G$14:$G$89, {"1"}, $K$14:$K$89, "&lt;="&amp;$A140, $L$14:$L$89, "&gt;="&amp;$A141)), SUM(COUNTIFS($J$14:$J$89, H$106, $I$14:$I$89, "&gt; 0", $F$14:$F$89, "&lt;&gt;C", $G$14:$G$89, {"1","5W1"}, $G$14:$G$89, {"1";"5W1"}, $K$14:$K$89, "&lt;="&amp;$A140, $L$14:$L$89, "&gt;="&amp;$A141)), SUM(COUNTIFS($J$14:$J$89, H$106, $I$14:$I$89, "&gt; 0", $F$14:$F$89, "&lt;&gt;C", $G$14:$G$89, {"1","5W2"}, $G$14:$G$89, {"1";"5W2"}, $K$14:$K$89, "&lt;="&amp;$A140, $L$14:$L$89, "&gt;="&amp;$A141)), SUM(COUNTIFS($J$14:$J$89, H$106, $I$14:$I$89, "&gt; 0", $F$14:$F$89, "&lt;&gt;C", $G$14:$G$89, {"1","5W3"}, $G$14:$G$89, {"1";"5W3"}, $K$14:$K$89, "&lt;="&amp;$A140, $L$14:$L$89, "&gt;="&amp;$A141)), SUM(COUNTIFS($J$14:$J$89, H$106, $I$14:$I$89, "&gt; 0", $F$14:$F$89, "&lt;&gt;C", $G$14:$G$89, {"1","8W1"}, $G$14:$G$89, {"1";"8W1"}, $K$14:$K$89, "&lt;="&amp;$A140, $L$14:$L$89, "&gt;="&amp;$A141)), SUM(COUNTIFS($J$14:$J$89, H$106, $I$14:$I$89, "&gt; 0", $F$14:$F$89, "&lt;&gt;C", $G$14:$G$89, {"1","8W2"}, $G$14:$G$89, {"1";"8W2"}, $K$14:$K$89, "&lt;="&amp;$A140, $L$14:$L$89, "&gt;="&amp;$A141)), SUM(COUNTIFS($J$14:$J$89, H$106, $I$14:$I$89, "&gt; 0", $F$14:$F$89, "&lt;&gt;C", $G$14:$G$89, {"8W1","5W1"}, $G$14:$G$89, {"8W1";"5W1"}, $K$14:$K$89, "&lt;="&amp;$A140, $L$14:$L$89, "&gt;="&amp;$A141)), SUM(COUNTIFS($J$14:$J$89, H$106, $I$14:$I$89, "&gt; 0", $F$14:$F$89, "&lt;&gt;C", $G$14:$G$89, {"8W1","5W2"}, $G$14:$G$89, {"8W1";"5W2"}, $K$14:$K$89, "&lt;="&amp;$A140, $L$14:$L$89, "&gt;="&amp;$A141)), SUM(COUNTIFS($J$14:$J$89, H$106, $I$14:$I$89, "&gt; 0", $F$14:$F$89, "&lt;&gt;C", $G$14:$G$89, {"8W2","5W2"}, $G$14:$G$89, {"8W2";"5W2"}, $K$14:$K$89, "&lt;="&amp;$A140, $L$14:$L$89, "&gt;="&amp;$A141)), SUM(COUNTIFS($J$14:$J$89, H$106, $I$14:$I$89, "&gt; 0", $F$14:$F$89, "&lt;&gt;C", $G$14:$G$89, {"8W2","5W3"}, $G$14:$G$89, {"8W2";"5W3"}, $K$14:$K$89, "&lt;="&amp;$A140, $L$14:$L$89, "&gt;="&amp;$A141))))</f>
        <v>0</v>
      </c>
      <c r="P140"/>
    </row>
    <row r="141" spans="1:16" ht="15" x14ac:dyDescent="0.25">
      <c r="A141" s="152">
        <f t="shared" si="5"/>
        <v>0.66666666666666641</v>
      </c>
      <c r="B141" s="202" t="str">
        <f t="shared" si="4"/>
        <v>4:00 PM-4:15 PM</v>
      </c>
      <c r="C141" s="54">
        <f xml:space="preserve"> IF(COUNTIFS($J$14:$J$89, C$106, $I$14:$I$89, "&gt; 0", $F$14:$F$89, "&lt;&gt;C", $K$14:$K$89, "&lt;="&amp;$A141, $L$14:$L$89, "&gt;="&amp;$A142) &lt; 2, COUNTIFS($J$14:$J$89, C$106, $I$14:$I$89, "&gt; 0", $F$14:$F$89, "&lt;&gt;C", $K$14:$K$89, "&lt;="&amp;$A141, $L$14:$L$89, "&gt;="&amp;$A142), MAX(SUM(COUNTIFS($J$14:$J$89, C$106, $I$14:$I$89, "&gt; 0", $F$14:$F$89, "&lt;&gt;C", $G$14:$G$89, {"1"}, $G$14:$G$89, {"1"}, $K$14:$K$89, "&lt;="&amp;$A141, $L$14:$L$89, "&gt;="&amp;$A142)), SUM(COUNTIFS($J$14:$J$89, C$106, $I$14:$I$89, "&gt; 0", $F$14:$F$89, "&lt;&gt;C", $G$14:$G$89, {"1","5W1"}, $G$14:$G$89, {"1";"5W1"}, $K$14:$K$89, "&lt;="&amp;$A141, $L$14:$L$89, "&gt;="&amp;$A142)), SUM(COUNTIFS($J$14:$J$89, C$106, $I$14:$I$89, "&gt; 0", $F$14:$F$89, "&lt;&gt;C", $G$14:$G$89, {"1","5W2"}, $G$14:$G$89, {"1";"5W2"}, $K$14:$K$89, "&lt;="&amp;$A141, $L$14:$L$89, "&gt;="&amp;$A142)), SUM(COUNTIFS($J$14:$J$89, C$106, $I$14:$I$89, "&gt; 0", $F$14:$F$89, "&lt;&gt;C", $G$14:$G$89, {"1","5W3"}, $G$14:$G$89, {"1";"5W3"}, $K$14:$K$89, "&lt;="&amp;$A141, $L$14:$L$89, "&gt;="&amp;$A142)), SUM(COUNTIFS($J$14:$J$89, C$106, $I$14:$I$89, "&gt; 0", $F$14:$F$89, "&lt;&gt;C", $G$14:$G$89, {"1","8W1"}, $G$14:$G$89, {"1";"8W1"}, $K$14:$K$89, "&lt;="&amp;$A141, $L$14:$L$89, "&gt;="&amp;$A142)), SUM(COUNTIFS($J$14:$J$89, C$106, $I$14:$I$89, "&gt; 0", $F$14:$F$89, "&lt;&gt;C", $G$14:$G$89, {"1","8W2"}, $G$14:$G$89, {"1";"8W2"}, $K$14:$K$89, "&lt;="&amp;$A141, $L$14:$L$89, "&gt;="&amp;$A142)), SUM(COUNTIFS($J$14:$J$89, C$106, $I$14:$I$89, "&gt; 0", $F$14:$F$89, "&lt;&gt;C", $G$14:$G$89, {"8W1","5W1"}, $G$14:$G$89, {"8W1";"5W1"}, $K$14:$K$89, "&lt;="&amp;$A141, $L$14:$L$89, "&gt;="&amp;$A142)), SUM(COUNTIFS($J$14:$J$89, C$106, $I$14:$I$89, "&gt; 0", $F$14:$F$89, "&lt;&gt;C", $G$14:$G$89, {"8W1","5W2"}, $G$14:$G$89, {"8W1";"5W2"}, $K$14:$K$89, "&lt;="&amp;$A141, $L$14:$L$89, "&gt;="&amp;$A142)), SUM(COUNTIFS($J$14:$J$89, C$106, $I$14:$I$89, "&gt; 0", $F$14:$F$89, "&lt;&gt;C", $G$14:$G$89, {"8W2","5W2"}, $G$14:$G$89, {"8W2";"5W2"}, $K$14:$K$89, "&lt;="&amp;$A141, $L$14:$L$89, "&gt;="&amp;$A142)), SUM(COUNTIFS($J$14:$J$89, C$106, $I$14:$I$89, "&gt; 0", $F$14:$F$89, "&lt;&gt;C", $G$14:$G$89, {"8W2","5W3"}, $G$14:$G$89, {"8W2";"5W3"}, $K$14:$K$89, "&lt;="&amp;$A141, $L$14:$L$89, "&gt;="&amp;$A142))))</f>
        <v>0</v>
      </c>
      <c r="D141" s="54">
        <f xml:space="preserve"> IF(COUNTIFS($J$14:$J$89, D$106, $I$14:$I$89, "&gt; 0", $F$14:$F$89, "&lt;&gt;C", $K$14:$K$89, "&lt;="&amp;$A141, $L$14:$L$89, "&gt;="&amp;$A142) &lt; 2, COUNTIFS($J$14:$J$89, D$106, $I$14:$I$89, "&gt; 0", $F$14:$F$89, "&lt;&gt;C", $K$14:$K$89, "&lt;="&amp;$A141, $L$14:$L$89, "&gt;="&amp;$A142), MAX(SUM(COUNTIFS($J$14:$J$89, D$106, $I$14:$I$89, "&gt; 0", $F$14:$F$89, "&lt;&gt;C", $G$14:$G$89, {"1"}, $G$14:$G$89, {"1"}, $K$14:$K$89, "&lt;="&amp;$A141, $L$14:$L$89, "&gt;="&amp;$A142)), SUM(COUNTIFS($J$14:$J$89, D$106, $I$14:$I$89, "&gt; 0", $F$14:$F$89, "&lt;&gt;C", $G$14:$G$89, {"1","5W1"}, $G$14:$G$89, {"1";"5W1"}, $K$14:$K$89, "&lt;="&amp;$A141, $L$14:$L$89, "&gt;="&amp;$A142)), SUM(COUNTIFS($J$14:$J$89, D$106, $I$14:$I$89, "&gt; 0", $F$14:$F$89, "&lt;&gt;C", $G$14:$G$89, {"1","5W2"}, $G$14:$G$89, {"1";"5W2"}, $K$14:$K$89, "&lt;="&amp;$A141, $L$14:$L$89, "&gt;="&amp;$A142)), SUM(COUNTIFS($J$14:$J$89, D$106, $I$14:$I$89, "&gt; 0", $F$14:$F$89, "&lt;&gt;C", $G$14:$G$89, {"1","5W3"}, $G$14:$G$89, {"1";"5W3"}, $K$14:$K$89, "&lt;="&amp;$A141, $L$14:$L$89, "&gt;="&amp;$A142)), SUM(COUNTIFS($J$14:$J$89, D$106, $I$14:$I$89, "&gt; 0", $F$14:$F$89, "&lt;&gt;C", $G$14:$G$89, {"1","8W1"}, $G$14:$G$89, {"1";"8W1"}, $K$14:$K$89, "&lt;="&amp;$A141, $L$14:$L$89, "&gt;="&amp;$A142)), SUM(COUNTIFS($J$14:$J$89, D$106, $I$14:$I$89, "&gt; 0", $F$14:$F$89, "&lt;&gt;C", $G$14:$G$89, {"1","8W2"}, $G$14:$G$89, {"1";"8W2"}, $K$14:$K$89, "&lt;="&amp;$A141, $L$14:$L$89, "&gt;="&amp;$A142)), SUM(COUNTIFS($J$14:$J$89, D$106, $I$14:$I$89, "&gt; 0", $F$14:$F$89, "&lt;&gt;C", $G$14:$G$89, {"8W1","5W1"}, $G$14:$G$89, {"8W1";"5W1"}, $K$14:$K$89, "&lt;="&amp;$A141, $L$14:$L$89, "&gt;="&amp;$A142)), SUM(COUNTIFS($J$14:$J$89, D$106, $I$14:$I$89, "&gt; 0", $F$14:$F$89, "&lt;&gt;C", $G$14:$G$89, {"8W1","5W2"}, $G$14:$G$89, {"8W1";"5W2"}, $K$14:$K$89, "&lt;="&amp;$A141, $L$14:$L$89, "&gt;="&amp;$A142)), SUM(COUNTIFS($J$14:$J$89, D$106, $I$14:$I$89, "&gt; 0", $F$14:$F$89, "&lt;&gt;C", $G$14:$G$89, {"8W2","5W2"}, $G$14:$G$89, {"8W2";"5W2"}, $K$14:$K$89, "&lt;="&amp;$A141, $L$14:$L$89, "&gt;="&amp;$A142)), SUM(COUNTIFS($J$14:$J$89, D$106, $I$14:$I$89, "&gt; 0", $F$14:$F$89, "&lt;&gt;C", $G$14:$G$89, {"8W2","5W3"}, $G$14:$G$89, {"8W2";"5W3"}, $K$14:$K$89, "&lt;="&amp;$A141, $L$14:$L$89, "&gt;="&amp;$A142))))</f>
        <v>0</v>
      </c>
      <c r="E141" s="54">
        <f xml:space="preserve"> IF(COUNTIFS($J$14:$J$89, E$106, $I$14:$I$89, "&gt; 0", $F$14:$F$89, "&lt;&gt;C", $K$14:$K$89, "&lt;="&amp;$A141, $L$14:$L$89, "&gt;="&amp;$A142) &lt; 2, COUNTIFS($J$14:$J$89, E$106, $I$14:$I$89, "&gt; 0", $F$14:$F$89, "&lt;&gt;C", $K$14:$K$89, "&lt;="&amp;$A141, $L$14:$L$89, "&gt;="&amp;$A142), MAX(SUM(COUNTIFS($J$14:$J$89, E$106, $I$14:$I$89, "&gt; 0", $F$14:$F$89, "&lt;&gt;C", $G$14:$G$89, {"1"}, $G$14:$G$89, {"1"}, $K$14:$K$89, "&lt;="&amp;$A141, $L$14:$L$89, "&gt;="&amp;$A142)), SUM(COUNTIFS($J$14:$J$89, E$106, $I$14:$I$89, "&gt; 0", $F$14:$F$89, "&lt;&gt;C", $G$14:$G$89, {"1","5W1"}, $G$14:$G$89, {"1";"5W1"}, $K$14:$K$89, "&lt;="&amp;$A141, $L$14:$L$89, "&gt;="&amp;$A142)), SUM(COUNTIFS($J$14:$J$89, E$106, $I$14:$I$89, "&gt; 0", $F$14:$F$89, "&lt;&gt;C", $G$14:$G$89, {"1","5W2"}, $G$14:$G$89, {"1";"5W2"}, $K$14:$K$89, "&lt;="&amp;$A141, $L$14:$L$89, "&gt;="&amp;$A142)), SUM(COUNTIFS($J$14:$J$89, E$106, $I$14:$I$89, "&gt; 0", $F$14:$F$89, "&lt;&gt;C", $G$14:$G$89, {"1","5W3"}, $G$14:$G$89, {"1";"5W3"}, $K$14:$K$89, "&lt;="&amp;$A141, $L$14:$L$89, "&gt;="&amp;$A142)), SUM(COUNTIFS($J$14:$J$89, E$106, $I$14:$I$89, "&gt; 0", $F$14:$F$89, "&lt;&gt;C", $G$14:$G$89, {"1","8W1"}, $G$14:$G$89, {"1";"8W1"}, $K$14:$K$89, "&lt;="&amp;$A141, $L$14:$L$89, "&gt;="&amp;$A142)), SUM(COUNTIFS($J$14:$J$89, E$106, $I$14:$I$89, "&gt; 0", $F$14:$F$89, "&lt;&gt;C", $G$14:$G$89, {"1","8W2"}, $G$14:$G$89, {"1";"8W2"}, $K$14:$K$89, "&lt;="&amp;$A141, $L$14:$L$89, "&gt;="&amp;$A142)), SUM(COUNTIFS($J$14:$J$89, E$106, $I$14:$I$89, "&gt; 0", $F$14:$F$89, "&lt;&gt;C", $G$14:$G$89, {"8W1","5W1"}, $G$14:$G$89, {"8W1";"5W1"}, $K$14:$K$89, "&lt;="&amp;$A141, $L$14:$L$89, "&gt;="&amp;$A142)), SUM(COUNTIFS($J$14:$J$89, E$106, $I$14:$I$89, "&gt; 0", $F$14:$F$89, "&lt;&gt;C", $G$14:$G$89, {"8W1","5W2"}, $G$14:$G$89, {"8W1";"5W2"}, $K$14:$K$89, "&lt;="&amp;$A141, $L$14:$L$89, "&gt;="&amp;$A142)), SUM(COUNTIFS($J$14:$J$89, E$106, $I$14:$I$89, "&gt; 0", $F$14:$F$89, "&lt;&gt;C", $G$14:$G$89, {"8W2","5W2"}, $G$14:$G$89, {"8W2";"5W2"}, $K$14:$K$89, "&lt;="&amp;$A141, $L$14:$L$89, "&gt;="&amp;$A142)), SUM(COUNTIFS($J$14:$J$89, E$106, $I$14:$I$89, "&gt; 0", $F$14:$F$89, "&lt;&gt;C", $G$14:$G$89, {"8W2","5W3"}, $G$14:$G$89, {"8W2";"5W3"}, $K$14:$K$89, "&lt;="&amp;$A141, $L$14:$L$89, "&gt;="&amp;$A142))))</f>
        <v>1</v>
      </c>
      <c r="F141" s="54">
        <f xml:space="preserve"> IF(COUNTIFS($J$14:$J$89, F$106, $I$14:$I$89, "&gt; 0", $F$14:$F$89, "&lt;&gt;C", $K$14:$K$89, "&lt;="&amp;$A141, $L$14:$L$89, "&gt;="&amp;$A142) &lt; 2, COUNTIFS($J$14:$J$89, F$106, $I$14:$I$89, "&gt; 0", $F$14:$F$89, "&lt;&gt;C", $K$14:$K$89, "&lt;="&amp;$A141, $L$14:$L$89, "&gt;="&amp;$A142), MAX(SUM(COUNTIFS($J$14:$J$89, F$106, $I$14:$I$89, "&gt; 0", $F$14:$F$89, "&lt;&gt;C", $G$14:$G$89, {"1"}, $G$14:$G$89, {"1"}, $K$14:$K$89, "&lt;="&amp;$A141, $L$14:$L$89, "&gt;="&amp;$A142)), SUM(COUNTIFS($J$14:$J$89, F$106, $I$14:$I$89, "&gt; 0", $F$14:$F$89, "&lt;&gt;C", $G$14:$G$89, {"1","5W1"}, $G$14:$G$89, {"1";"5W1"}, $K$14:$K$89, "&lt;="&amp;$A141, $L$14:$L$89, "&gt;="&amp;$A142)), SUM(COUNTIFS($J$14:$J$89, F$106, $I$14:$I$89, "&gt; 0", $F$14:$F$89, "&lt;&gt;C", $G$14:$G$89, {"1","5W2"}, $G$14:$G$89, {"1";"5W2"}, $K$14:$K$89, "&lt;="&amp;$A141, $L$14:$L$89, "&gt;="&amp;$A142)), SUM(COUNTIFS($J$14:$J$89, F$106, $I$14:$I$89, "&gt; 0", $F$14:$F$89, "&lt;&gt;C", $G$14:$G$89, {"1","5W3"}, $G$14:$G$89, {"1";"5W3"}, $K$14:$K$89, "&lt;="&amp;$A141, $L$14:$L$89, "&gt;="&amp;$A142)), SUM(COUNTIFS($J$14:$J$89, F$106, $I$14:$I$89, "&gt; 0", $F$14:$F$89, "&lt;&gt;C", $G$14:$G$89, {"1","8W1"}, $G$14:$G$89, {"1";"8W1"}, $K$14:$K$89, "&lt;="&amp;$A141, $L$14:$L$89, "&gt;="&amp;$A142)), SUM(COUNTIFS($J$14:$J$89, F$106, $I$14:$I$89, "&gt; 0", $F$14:$F$89, "&lt;&gt;C", $G$14:$G$89, {"1","8W2"}, $G$14:$G$89, {"1";"8W2"}, $K$14:$K$89, "&lt;="&amp;$A141, $L$14:$L$89, "&gt;="&amp;$A142)), SUM(COUNTIFS($J$14:$J$89, F$106, $I$14:$I$89, "&gt; 0", $F$14:$F$89, "&lt;&gt;C", $G$14:$G$89, {"8W1","5W1"}, $G$14:$G$89, {"8W1";"5W1"}, $K$14:$K$89, "&lt;="&amp;$A141, $L$14:$L$89, "&gt;="&amp;$A142)), SUM(COUNTIFS($J$14:$J$89, F$106, $I$14:$I$89, "&gt; 0", $F$14:$F$89, "&lt;&gt;C", $G$14:$G$89, {"8W1","5W2"}, $G$14:$G$89, {"8W1";"5W2"}, $K$14:$K$89, "&lt;="&amp;$A141, $L$14:$L$89, "&gt;="&amp;$A142)), SUM(COUNTIFS($J$14:$J$89, F$106, $I$14:$I$89, "&gt; 0", $F$14:$F$89, "&lt;&gt;C", $G$14:$G$89, {"8W2","5W2"}, $G$14:$G$89, {"8W2";"5W2"}, $K$14:$K$89, "&lt;="&amp;$A141, $L$14:$L$89, "&gt;="&amp;$A142)), SUM(COUNTIFS($J$14:$J$89, F$106, $I$14:$I$89, "&gt; 0", $F$14:$F$89, "&lt;&gt;C", $G$14:$G$89, {"8W2","5W3"}, $G$14:$G$89, {"8W2";"5W3"}, $K$14:$K$89, "&lt;="&amp;$A141, $L$14:$L$89, "&gt;="&amp;$A142))))</f>
        <v>0</v>
      </c>
      <c r="G141" s="54">
        <f xml:space="preserve"> IF(COUNTIFS($J$14:$J$89, G$106, $I$14:$I$89, "&gt; 0", $F$14:$F$89, "&lt;&gt;C", $K$14:$K$89, "&lt;="&amp;$A141, $L$14:$L$89, "&gt;="&amp;$A142) &lt; 2, COUNTIFS($J$14:$J$89, G$106, $I$14:$I$89, "&gt; 0", $F$14:$F$89, "&lt;&gt;C", $K$14:$K$89, "&lt;="&amp;$A141, $L$14:$L$89, "&gt;="&amp;$A142), MAX(SUM(COUNTIFS($J$14:$J$89, G$106, $I$14:$I$89, "&gt; 0", $F$14:$F$89, "&lt;&gt;C", $G$14:$G$89, {"1"}, $G$14:$G$89, {"1"}, $K$14:$K$89, "&lt;="&amp;$A141, $L$14:$L$89, "&gt;="&amp;$A142)), SUM(COUNTIFS($J$14:$J$89, G$106, $I$14:$I$89, "&gt; 0", $F$14:$F$89, "&lt;&gt;C", $G$14:$G$89, {"1","5W1"}, $G$14:$G$89, {"1";"5W1"}, $K$14:$K$89, "&lt;="&amp;$A141, $L$14:$L$89, "&gt;="&amp;$A142)), SUM(COUNTIFS($J$14:$J$89, G$106, $I$14:$I$89, "&gt; 0", $F$14:$F$89, "&lt;&gt;C", $G$14:$G$89, {"1","5W2"}, $G$14:$G$89, {"1";"5W2"}, $K$14:$K$89, "&lt;="&amp;$A141, $L$14:$L$89, "&gt;="&amp;$A142)), SUM(COUNTIFS($J$14:$J$89, G$106, $I$14:$I$89, "&gt; 0", $F$14:$F$89, "&lt;&gt;C", $G$14:$G$89, {"1","5W3"}, $G$14:$G$89, {"1";"5W3"}, $K$14:$K$89, "&lt;="&amp;$A141, $L$14:$L$89, "&gt;="&amp;$A142)), SUM(COUNTIFS($J$14:$J$89, G$106, $I$14:$I$89, "&gt; 0", $F$14:$F$89, "&lt;&gt;C", $G$14:$G$89, {"1","8W1"}, $G$14:$G$89, {"1";"8W1"}, $K$14:$K$89, "&lt;="&amp;$A141, $L$14:$L$89, "&gt;="&amp;$A142)), SUM(COUNTIFS($J$14:$J$89, G$106, $I$14:$I$89, "&gt; 0", $F$14:$F$89, "&lt;&gt;C", $G$14:$G$89, {"1","8W2"}, $G$14:$G$89, {"1";"8W2"}, $K$14:$K$89, "&lt;="&amp;$A141, $L$14:$L$89, "&gt;="&amp;$A142)), SUM(COUNTIFS($J$14:$J$89, G$106, $I$14:$I$89, "&gt; 0", $F$14:$F$89, "&lt;&gt;C", $G$14:$G$89, {"8W1","5W1"}, $G$14:$G$89, {"8W1";"5W1"}, $K$14:$K$89, "&lt;="&amp;$A141, $L$14:$L$89, "&gt;="&amp;$A142)), SUM(COUNTIFS($J$14:$J$89, G$106, $I$14:$I$89, "&gt; 0", $F$14:$F$89, "&lt;&gt;C", $G$14:$G$89, {"8W1","5W2"}, $G$14:$G$89, {"8W1";"5W2"}, $K$14:$K$89, "&lt;="&amp;$A141, $L$14:$L$89, "&gt;="&amp;$A142)), SUM(COUNTIFS($J$14:$J$89, G$106, $I$14:$I$89, "&gt; 0", $F$14:$F$89, "&lt;&gt;C", $G$14:$G$89, {"8W2","5W2"}, $G$14:$G$89, {"8W2";"5W2"}, $K$14:$K$89, "&lt;="&amp;$A141, $L$14:$L$89, "&gt;="&amp;$A142)), SUM(COUNTIFS($J$14:$J$89, G$106, $I$14:$I$89, "&gt; 0", $F$14:$F$89, "&lt;&gt;C", $G$14:$G$89, {"8W2","5W3"}, $G$14:$G$89, {"8W2";"5W3"}, $K$14:$K$89, "&lt;="&amp;$A141, $L$14:$L$89, "&gt;="&amp;$A142))))</f>
        <v>0</v>
      </c>
      <c r="H141" s="54">
        <f xml:space="preserve"> IF(COUNTIFS($J$14:$J$89, H$106, $I$14:$I$89, "&gt; 0", $F$14:$F$89, "&lt;&gt;C", $K$14:$K$89, "&lt;="&amp;$A141, $L$14:$L$89, "&gt;="&amp;$A142) &lt; 2, COUNTIFS($J$14:$J$89, H$106, $I$14:$I$89, "&gt; 0", $F$14:$F$89, "&lt;&gt;C", $K$14:$K$89, "&lt;="&amp;$A141, $L$14:$L$89, "&gt;="&amp;$A142), MAX(SUM(COUNTIFS($J$14:$J$89, H$106, $I$14:$I$89, "&gt; 0", $F$14:$F$89, "&lt;&gt;C", $G$14:$G$89, {"1"}, $G$14:$G$89, {"1"}, $K$14:$K$89, "&lt;="&amp;$A141, $L$14:$L$89, "&gt;="&amp;$A142)), SUM(COUNTIFS($J$14:$J$89, H$106, $I$14:$I$89, "&gt; 0", $F$14:$F$89, "&lt;&gt;C", $G$14:$G$89, {"1","5W1"}, $G$14:$G$89, {"1";"5W1"}, $K$14:$K$89, "&lt;="&amp;$A141, $L$14:$L$89, "&gt;="&amp;$A142)), SUM(COUNTIFS($J$14:$J$89, H$106, $I$14:$I$89, "&gt; 0", $F$14:$F$89, "&lt;&gt;C", $G$14:$G$89, {"1","5W2"}, $G$14:$G$89, {"1";"5W2"}, $K$14:$K$89, "&lt;="&amp;$A141, $L$14:$L$89, "&gt;="&amp;$A142)), SUM(COUNTIFS($J$14:$J$89, H$106, $I$14:$I$89, "&gt; 0", $F$14:$F$89, "&lt;&gt;C", $G$14:$G$89, {"1","5W3"}, $G$14:$G$89, {"1";"5W3"}, $K$14:$K$89, "&lt;="&amp;$A141, $L$14:$L$89, "&gt;="&amp;$A142)), SUM(COUNTIFS($J$14:$J$89, H$106, $I$14:$I$89, "&gt; 0", $F$14:$F$89, "&lt;&gt;C", $G$14:$G$89, {"1","8W1"}, $G$14:$G$89, {"1";"8W1"}, $K$14:$K$89, "&lt;="&amp;$A141, $L$14:$L$89, "&gt;="&amp;$A142)), SUM(COUNTIFS($J$14:$J$89, H$106, $I$14:$I$89, "&gt; 0", $F$14:$F$89, "&lt;&gt;C", $G$14:$G$89, {"1","8W2"}, $G$14:$G$89, {"1";"8W2"}, $K$14:$K$89, "&lt;="&amp;$A141, $L$14:$L$89, "&gt;="&amp;$A142)), SUM(COUNTIFS($J$14:$J$89, H$106, $I$14:$I$89, "&gt; 0", $F$14:$F$89, "&lt;&gt;C", $G$14:$G$89, {"8W1","5W1"}, $G$14:$G$89, {"8W1";"5W1"}, $K$14:$K$89, "&lt;="&amp;$A141, $L$14:$L$89, "&gt;="&amp;$A142)), SUM(COUNTIFS($J$14:$J$89, H$106, $I$14:$I$89, "&gt; 0", $F$14:$F$89, "&lt;&gt;C", $G$14:$G$89, {"8W1","5W2"}, $G$14:$G$89, {"8W1";"5W2"}, $K$14:$K$89, "&lt;="&amp;$A141, $L$14:$L$89, "&gt;="&amp;$A142)), SUM(COUNTIFS($J$14:$J$89, H$106, $I$14:$I$89, "&gt; 0", $F$14:$F$89, "&lt;&gt;C", $G$14:$G$89, {"8W2","5W2"}, $G$14:$G$89, {"8W2";"5W2"}, $K$14:$K$89, "&lt;="&amp;$A141, $L$14:$L$89, "&gt;="&amp;$A142)), SUM(COUNTIFS($J$14:$J$89, H$106, $I$14:$I$89, "&gt; 0", $F$14:$F$89, "&lt;&gt;C", $G$14:$G$89, {"8W2","5W3"}, $G$14:$G$89, {"8W2";"5W3"}, $K$14:$K$89, "&lt;="&amp;$A141, $L$14:$L$89, "&gt;="&amp;$A142))))</f>
        <v>0</v>
      </c>
      <c r="P141"/>
    </row>
    <row r="142" spans="1:16" ht="15" x14ac:dyDescent="0.25">
      <c r="A142" s="152">
        <f t="shared" si="5"/>
        <v>0.67708333333333304</v>
      </c>
      <c r="B142" s="202" t="str">
        <f t="shared" si="4"/>
        <v>4:15 PM-4:30 PM</v>
      </c>
      <c r="C142" s="54">
        <f xml:space="preserve"> IF(COUNTIFS($J$14:$J$89, C$106, $I$14:$I$89, "&gt; 0", $F$14:$F$89, "&lt;&gt;C", $K$14:$K$89, "&lt;="&amp;$A142, $L$14:$L$89, "&gt;="&amp;$A143) &lt; 2, COUNTIFS($J$14:$J$89, C$106, $I$14:$I$89, "&gt; 0", $F$14:$F$89, "&lt;&gt;C", $K$14:$K$89, "&lt;="&amp;$A142, $L$14:$L$89, "&gt;="&amp;$A143), MAX(SUM(COUNTIFS($J$14:$J$89, C$106, $I$14:$I$89, "&gt; 0", $F$14:$F$89, "&lt;&gt;C", $G$14:$G$89, {"1"}, $G$14:$G$89, {"1"}, $K$14:$K$89, "&lt;="&amp;$A142, $L$14:$L$89, "&gt;="&amp;$A143)), SUM(COUNTIFS($J$14:$J$89, C$106, $I$14:$I$89, "&gt; 0", $F$14:$F$89, "&lt;&gt;C", $G$14:$G$89, {"1","5W1"}, $G$14:$G$89, {"1";"5W1"}, $K$14:$K$89, "&lt;="&amp;$A142, $L$14:$L$89, "&gt;="&amp;$A143)), SUM(COUNTIFS($J$14:$J$89, C$106, $I$14:$I$89, "&gt; 0", $F$14:$F$89, "&lt;&gt;C", $G$14:$G$89, {"1","5W2"}, $G$14:$G$89, {"1";"5W2"}, $K$14:$K$89, "&lt;="&amp;$A142, $L$14:$L$89, "&gt;="&amp;$A143)), SUM(COUNTIFS($J$14:$J$89, C$106, $I$14:$I$89, "&gt; 0", $F$14:$F$89, "&lt;&gt;C", $G$14:$G$89, {"1","5W3"}, $G$14:$G$89, {"1";"5W3"}, $K$14:$K$89, "&lt;="&amp;$A142, $L$14:$L$89, "&gt;="&amp;$A143)), SUM(COUNTIFS($J$14:$J$89, C$106, $I$14:$I$89, "&gt; 0", $F$14:$F$89, "&lt;&gt;C", $G$14:$G$89, {"1","8W1"}, $G$14:$G$89, {"1";"8W1"}, $K$14:$K$89, "&lt;="&amp;$A142, $L$14:$L$89, "&gt;="&amp;$A143)), SUM(COUNTIFS($J$14:$J$89, C$106, $I$14:$I$89, "&gt; 0", $F$14:$F$89, "&lt;&gt;C", $G$14:$G$89, {"1","8W2"}, $G$14:$G$89, {"1";"8W2"}, $K$14:$K$89, "&lt;="&amp;$A142, $L$14:$L$89, "&gt;="&amp;$A143)), SUM(COUNTIFS($J$14:$J$89, C$106, $I$14:$I$89, "&gt; 0", $F$14:$F$89, "&lt;&gt;C", $G$14:$G$89, {"8W1","5W1"}, $G$14:$G$89, {"8W1";"5W1"}, $K$14:$K$89, "&lt;="&amp;$A142, $L$14:$L$89, "&gt;="&amp;$A143)), SUM(COUNTIFS($J$14:$J$89, C$106, $I$14:$I$89, "&gt; 0", $F$14:$F$89, "&lt;&gt;C", $G$14:$G$89, {"8W1","5W2"}, $G$14:$G$89, {"8W1";"5W2"}, $K$14:$K$89, "&lt;="&amp;$A142, $L$14:$L$89, "&gt;="&amp;$A143)), SUM(COUNTIFS($J$14:$J$89, C$106, $I$14:$I$89, "&gt; 0", $F$14:$F$89, "&lt;&gt;C", $G$14:$G$89, {"8W2","5W2"}, $G$14:$G$89, {"8W2";"5W2"}, $K$14:$K$89, "&lt;="&amp;$A142, $L$14:$L$89, "&gt;="&amp;$A143)), SUM(COUNTIFS($J$14:$J$89, C$106, $I$14:$I$89, "&gt; 0", $F$14:$F$89, "&lt;&gt;C", $G$14:$G$89, {"8W2","5W3"}, $G$14:$G$89, {"8W2";"5W3"}, $K$14:$K$89, "&lt;="&amp;$A142, $L$14:$L$89, "&gt;="&amp;$A143))))</f>
        <v>0</v>
      </c>
      <c r="D142" s="54">
        <f xml:space="preserve"> IF(COUNTIFS($J$14:$J$89, D$106, $I$14:$I$89, "&gt; 0", $F$14:$F$89, "&lt;&gt;C", $K$14:$K$89, "&lt;="&amp;$A142, $L$14:$L$89, "&gt;="&amp;$A143) &lt; 2, COUNTIFS($J$14:$J$89, D$106, $I$14:$I$89, "&gt; 0", $F$14:$F$89, "&lt;&gt;C", $K$14:$K$89, "&lt;="&amp;$A142, $L$14:$L$89, "&gt;="&amp;$A143), MAX(SUM(COUNTIFS($J$14:$J$89, D$106, $I$14:$I$89, "&gt; 0", $F$14:$F$89, "&lt;&gt;C", $G$14:$G$89, {"1"}, $G$14:$G$89, {"1"}, $K$14:$K$89, "&lt;="&amp;$A142, $L$14:$L$89, "&gt;="&amp;$A143)), SUM(COUNTIFS($J$14:$J$89, D$106, $I$14:$I$89, "&gt; 0", $F$14:$F$89, "&lt;&gt;C", $G$14:$G$89, {"1","5W1"}, $G$14:$G$89, {"1";"5W1"}, $K$14:$K$89, "&lt;="&amp;$A142, $L$14:$L$89, "&gt;="&amp;$A143)), SUM(COUNTIFS($J$14:$J$89, D$106, $I$14:$I$89, "&gt; 0", $F$14:$F$89, "&lt;&gt;C", $G$14:$G$89, {"1","5W2"}, $G$14:$G$89, {"1";"5W2"}, $K$14:$K$89, "&lt;="&amp;$A142, $L$14:$L$89, "&gt;="&amp;$A143)), SUM(COUNTIFS($J$14:$J$89, D$106, $I$14:$I$89, "&gt; 0", $F$14:$F$89, "&lt;&gt;C", $G$14:$G$89, {"1","5W3"}, $G$14:$G$89, {"1";"5W3"}, $K$14:$K$89, "&lt;="&amp;$A142, $L$14:$L$89, "&gt;="&amp;$A143)), SUM(COUNTIFS($J$14:$J$89, D$106, $I$14:$I$89, "&gt; 0", $F$14:$F$89, "&lt;&gt;C", $G$14:$G$89, {"1","8W1"}, $G$14:$G$89, {"1";"8W1"}, $K$14:$K$89, "&lt;="&amp;$A142, $L$14:$L$89, "&gt;="&amp;$A143)), SUM(COUNTIFS($J$14:$J$89, D$106, $I$14:$I$89, "&gt; 0", $F$14:$F$89, "&lt;&gt;C", $G$14:$G$89, {"1","8W2"}, $G$14:$G$89, {"1";"8W2"}, $K$14:$K$89, "&lt;="&amp;$A142, $L$14:$L$89, "&gt;="&amp;$A143)), SUM(COUNTIFS($J$14:$J$89, D$106, $I$14:$I$89, "&gt; 0", $F$14:$F$89, "&lt;&gt;C", $G$14:$G$89, {"8W1","5W1"}, $G$14:$G$89, {"8W1";"5W1"}, $K$14:$K$89, "&lt;="&amp;$A142, $L$14:$L$89, "&gt;="&amp;$A143)), SUM(COUNTIFS($J$14:$J$89, D$106, $I$14:$I$89, "&gt; 0", $F$14:$F$89, "&lt;&gt;C", $G$14:$G$89, {"8W1","5W2"}, $G$14:$G$89, {"8W1";"5W2"}, $K$14:$K$89, "&lt;="&amp;$A142, $L$14:$L$89, "&gt;="&amp;$A143)), SUM(COUNTIFS($J$14:$J$89, D$106, $I$14:$I$89, "&gt; 0", $F$14:$F$89, "&lt;&gt;C", $G$14:$G$89, {"8W2","5W2"}, $G$14:$G$89, {"8W2";"5W2"}, $K$14:$K$89, "&lt;="&amp;$A142, $L$14:$L$89, "&gt;="&amp;$A143)), SUM(COUNTIFS($J$14:$J$89, D$106, $I$14:$I$89, "&gt; 0", $F$14:$F$89, "&lt;&gt;C", $G$14:$G$89, {"8W2","5W3"}, $G$14:$G$89, {"8W2";"5W3"}, $K$14:$K$89, "&lt;="&amp;$A142, $L$14:$L$89, "&gt;="&amp;$A143))))</f>
        <v>1</v>
      </c>
      <c r="E142" s="54">
        <f xml:space="preserve"> IF(COUNTIFS($J$14:$J$89, E$106, $I$14:$I$89, "&gt; 0", $F$14:$F$89, "&lt;&gt;C", $K$14:$K$89, "&lt;="&amp;$A142, $L$14:$L$89, "&gt;="&amp;$A143) &lt; 2, COUNTIFS($J$14:$J$89, E$106, $I$14:$I$89, "&gt; 0", $F$14:$F$89, "&lt;&gt;C", $K$14:$K$89, "&lt;="&amp;$A142, $L$14:$L$89, "&gt;="&amp;$A143), MAX(SUM(COUNTIFS($J$14:$J$89, E$106, $I$14:$I$89, "&gt; 0", $F$14:$F$89, "&lt;&gt;C", $G$14:$G$89, {"1"}, $G$14:$G$89, {"1"}, $K$14:$K$89, "&lt;="&amp;$A142, $L$14:$L$89, "&gt;="&amp;$A143)), SUM(COUNTIFS($J$14:$J$89, E$106, $I$14:$I$89, "&gt; 0", $F$14:$F$89, "&lt;&gt;C", $G$14:$G$89, {"1","5W1"}, $G$14:$G$89, {"1";"5W1"}, $K$14:$K$89, "&lt;="&amp;$A142, $L$14:$L$89, "&gt;="&amp;$A143)), SUM(COUNTIFS($J$14:$J$89, E$106, $I$14:$I$89, "&gt; 0", $F$14:$F$89, "&lt;&gt;C", $G$14:$G$89, {"1","5W2"}, $G$14:$G$89, {"1";"5W2"}, $K$14:$K$89, "&lt;="&amp;$A142, $L$14:$L$89, "&gt;="&amp;$A143)), SUM(COUNTIFS($J$14:$J$89, E$106, $I$14:$I$89, "&gt; 0", $F$14:$F$89, "&lt;&gt;C", $G$14:$G$89, {"1","5W3"}, $G$14:$G$89, {"1";"5W3"}, $K$14:$K$89, "&lt;="&amp;$A142, $L$14:$L$89, "&gt;="&amp;$A143)), SUM(COUNTIFS($J$14:$J$89, E$106, $I$14:$I$89, "&gt; 0", $F$14:$F$89, "&lt;&gt;C", $G$14:$G$89, {"1","8W1"}, $G$14:$G$89, {"1";"8W1"}, $K$14:$K$89, "&lt;="&amp;$A142, $L$14:$L$89, "&gt;="&amp;$A143)), SUM(COUNTIFS($J$14:$J$89, E$106, $I$14:$I$89, "&gt; 0", $F$14:$F$89, "&lt;&gt;C", $G$14:$G$89, {"1","8W2"}, $G$14:$G$89, {"1";"8W2"}, $K$14:$K$89, "&lt;="&amp;$A142, $L$14:$L$89, "&gt;="&amp;$A143)), SUM(COUNTIFS($J$14:$J$89, E$106, $I$14:$I$89, "&gt; 0", $F$14:$F$89, "&lt;&gt;C", $G$14:$G$89, {"8W1","5W1"}, $G$14:$G$89, {"8W1";"5W1"}, $K$14:$K$89, "&lt;="&amp;$A142, $L$14:$L$89, "&gt;="&amp;$A143)), SUM(COUNTIFS($J$14:$J$89, E$106, $I$14:$I$89, "&gt; 0", $F$14:$F$89, "&lt;&gt;C", $G$14:$G$89, {"8W1","5W2"}, $G$14:$G$89, {"8W1";"5W2"}, $K$14:$K$89, "&lt;="&amp;$A142, $L$14:$L$89, "&gt;="&amp;$A143)), SUM(COUNTIFS($J$14:$J$89, E$106, $I$14:$I$89, "&gt; 0", $F$14:$F$89, "&lt;&gt;C", $G$14:$G$89, {"8W2","5W2"}, $G$14:$G$89, {"8W2";"5W2"}, $K$14:$K$89, "&lt;="&amp;$A142, $L$14:$L$89, "&gt;="&amp;$A143)), SUM(COUNTIFS($J$14:$J$89, E$106, $I$14:$I$89, "&gt; 0", $F$14:$F$89, "&lt;&gt;C", $G$14:$G$89, {"8W2","5W3"}, $G$14:$G$89, {"8W2";"5W3"}, $K$14:$K$89, "&lt;="&amp;$A142, $L$14:$L$89, "&gt;="&amp;$A143))))</f>
        <v>1</v>
      </c>
      <c r="F142" s="54">
        <f xml:space="preserve"> IF(COUNTIFS($J$14:$J$89, F$106, $I$14:$I$89, "&gt; 0", $F$14:$F$89, "&lt;&gt;C", $K$14:$K$89, "&lt;="&amp;$A142, $L$14:$L$89, "&gt;="&amp;$A143) &lt; 2, COUNTIFS($J$14:$J$89, F$106, $I$14:$I$89, "&gt; 0", $F$14:$F$89, "&lt;&gt;C", $K$14:$K$89, "&lt;="&amp;$A142, $L$14:$L$89, "&gt;="&amp;$A143), MAX(SUM(COUNTIFS($J$14:$J$89, F$106, $I$14:$I$89, "&gt; 0", $F$14:$F$89, "&lt;&gt;C", $G$14:$G$89, {"1"}, $G$14:$G$89, {"1"}, $K$14:$K$89, "&lt;="&amp;$A142, $L$14:$L$89, "&gt;="&amp;$A143)), SUM(COUNTIFS($J$14:$J$89, F$106, $I$14:$I$89, "&gt; 0", $F$14:$F$89, "&lt;&gt;C", $G$14:$G$89, {"1","5W1"}, $G$14:$G$89, {"1";"5W1"}, $K$14:$K$89, "&lt;="&amp;$A142, $L$14:$L$89, "&gt;="&amp;$A143)), SUM(COUNTIFS($J$14:$J$89, F$106, $I$14:$I$89, "&gt; 0", $F$14:$F$89, "&lt;&gt;C", $G$14:$G$89, {"1","5W2"}, $G$14:$G$89, {"1";"5W2"}, $K$14:$K$89, "&lt;="&amp;$A142, $L$14:$L$89, "&gt;="&amp;$A143)), SUM(COUNTIFS($J$14:$J$89, F$106, $I$14:$I$89, "&gt; 0", $F$14:$F$89, "&lt;&gt;C", $G$14:$G$89, {"1","5W3"}, $G$14:$G$89, {"1";"5W3"}, $K$14:$K$89, "&lt;="&amp;$A142, $L$14:$L$89, "&gt;="&amp;$A143)), SUM(COUNTIFS($J$14:$J$89, F$106, $I$14:$I$89, "&gt; 0", $F$14:$F$89, "&lt;&gt;C", $G$14:$G$89, {"1","8W1"}, $G$14:$G$89, {"1";"8W1"}, $K$14:$K$89, "&lt;="&amp;$A142, $L$14:$L$89, "&gt;="&amp;$A143)), SUM(COUNTIFS($J$14:$J$89, F$106, $I$14:$I$89, "&gt; 0", $F$14:$F$89, "&lt;&gt;C", $G$14:$G$89, {"1","8W2"}, $G$14:$G$89, {"1";"8W2"}, $K$14:$K$89, "&lt;="&amp;$A142, $L$14:$L$89, "&gt;="&amp;$A143)), SUM(COUNTIFS($J$14:$J$89, F$106, $I$14:$I$89, "&gt; 0", $F$14:$F$89, "&lt;&gt;C", $G$14:$G$89, {"8W1","5W1"}, $G$14:$G$89, {"8W1";"5W1"}, $K$14:$K$89, "&lt;="&amp;$A142, $L$14:$L$89, "&gt;="&amp;$A143)), SUM(COUNTIFS($J$14:$J$89, F$106, $I$14:$I$89, "&gt; 0", $F$14:$F$89, "&lt;&gt;C", $G$14:$G$89, {"8W1","5W2"}, $G$14:$G$89, {"8W1";"5W2"}, $K$14:$K$89, "&lt;="&amp;$A142, $L$14:$L$89, "&gt;="&amp;$A143)), SUM(COUNTIFS($J$14:$J$89, F$106, $I$14:$I$89, "&gt; 0", $F$14:$F$89, "&lt;&gt;C", $G$14:$G$89, {"8W2","5W2"}, $G$14:$G$89, {"8W2";"5W2"}, $K$14:$K$89, "&lt;="&amp;$A142, $L$14:$L$89, "&gt;="&amp;$A143)), SUM(COUNTIFS($J$14:$J$89, F$106, $I$14:$I$89, "&gt; 0", $F$14:$F$89, "&lt;&gt;C", $G$14:$G$89, {"8W2","5W3"}, $G$14:$G$89, {"8W2";"5W3"}, $K$14:$K$89, "&lt;="&amp;$A142, $L$14:$L$89, "&gt;="&amp;$A143))))</f>
        <v>0</v>
      </c>
      <c r="G142" s="54">
        <f xml:space="preserve"> IF(COUNTIFS($J$14:$J$89, G$106, $I$14:$I$89, "&gt; 0", $F$14:$F$89, "&lt;&gt;C", $K$14:$K$89, "&lt;="&amp;$A142, $L$14:$L$89, "&gt;="&amp;$A143) &lt; 2, COUNTIFS($J$14:$J$89, G$106, $I$14:$I$89, "&gt; 0", $F$14:$F$89, "&lt;&gt;C", $K$14:$K$89, "&lt;="&amp;$A142, $L$14:$L$89, "&gt;="&amp;$A143), MAX(SUM(COUNTIFS($J$14:$J$89, G$106, $I$14:$I$89, "&gt; 0", $F$14:$F$89, "&lt;&gt;C", $G$14:$G$89, {"1"}, $G$14:$G$89, {"1"}, $K$14:$K$89, "&lt;="&amp;$A142, $L$14:$L$89, "&gt;="&amp;$A143)), SUM(COUNTIFS($J$14:$J$89, G$106, $I$14:$I$89, "&gt; 0", $F$14:$F$89, "&lt;&gt;C", $G$14:$G$89, {"1","5W1"}, $G$14:$G$89, {"1";"5W1"}, $K$14:$K$89, "&lt;="&amp;$A142, $L$14:$L$89, "&gt;="&amp;$A143)), SUM(COUNTIFS($J$14:$J$89, G$106, $I$14:$I$89, "&gt; 0", $F$14:$F$89, "&lt;&gt;C", $G$14:$G$89, {"1","5W2"}, $G$14:$G$89, {"1";"5W2"}, $K$14:$K$89, "&lt;="&amp;$A142, $L$14:$L$89, "&gt;="&amp;$A143)), SUM(COUNTIFS($J$14:$J$89, G$106, $I$14:$I$89, "&gt; 0", $F$14:$F$89, "&lt;&gt;C", $G$14:$G$89, {"1","5W3"}, $G$14:$G$89, {"1";"5W3"}, $K$14:$K$89, "&lt;="&amp;$A142, $L$14:$L$89, "&gt;="&amp;$A143)), SUM(COUNTIFS($J$14:$J$89, G$106, $I$14:$I$89, "&gt; 0", $F$14:$F$89, "&lt;&gt;C", $G$14:$G$89, {"1","8W1"}, $G$14:$G$89, {"1";"8W1"}, $K$14:$K$89, "&lt;="&amp;$A142, $L$14:$L$89, "&gt;="&amp;$A143)), SUM(COUNTIFS($J$14:$J$89, G$106, $I$14:$I$89, "&gt; 0", $F$14:$F$89, "&lt;&gt;C", $G$14:$G$89, {"1","8W2"}, $G$14:$G$89, {"1";"8W2"}, $K$14:$K$89, "&lt;="&amp;$A142, $L$14:$L$89, "&gt;="&amp;$A143)), SUM(COUNTIFS($J$14:$J$89, G$106, $I$14:$I$89, "&gt; 0", $F$14:$F$89, "&lt;&gt;C", $G$14:$G$89, {"8W1","5W1"}, $G$14:$G$89, {"8W1";"5W1"}, $K$14:$K$89, "&lt;="&amp;$A142, $L$14:$L$89, "&gt;="&amp;$A143)), SUM(COUNTIFS($J$14:$J$89, G$106, $I$14:$I$89, "&gt; 0", $F$14:$F$89, "&lt;&gt;C", $G$14:$G$89, {"8W1","5W2"}, $G$14:$G$89, {"8W1";"5W2"}, $K$14:$K$89, "&lt;="&amp;$A142, $L$14:$L$89, "&gt;="&amp;$A143)), SUM(COUNTIFS($J$14:$J$89, G$106, $I$14:$I$89, "&gt; 0", $F$14:$F$89, "&lt;&gt;C", $G$14:$G$89, {"8W2","5W2"}, $G$14:$G$89, {"8W2";"5W2"}, $K$14:$K$89, "&lt;="&amp;$A142, $L$14:$L$89, "&gt;="&amp;$A143)), SUM(COUNTIFS($J$14:$J$89, G$106, $I$14:$I$89, "&gt; 0", $F$14:$F$89, "&lt;&gt;C", $G$14:$G$89, {"8W2","5W3"}, $G$14:$G$89, {"8W2";"5W3"}, $K$14:$K$89, "&lt;="&amp;$A142, $L$14:$L$89, "&gt;="&amp;$A143))))</f>
        <v>0</v>
      </c>
      <c r="H142" s="54">
        <f xml:space="preserve"> IF(COUNTIFS($J$14:$J$89, H$106, $I$14:$I$89, "&gt; 0", $F$14:$F$89, "&lt;&gt;C", $K$14:$K$89, "&lt;="&amp;$A142, $L$14:$L$89, "&gt;="&amp;$A143) &lt; 2, COUNTIFS($J$14:$J$89, H$106, $I$14:$I$89, "&gt; 0", $F$14:$F$89, "&lt;&gt;C", $K$14:$K$89, "&lt;="&amp;$A142, $L$14:$L$89, "&gt;="&amp;$A143), MAX(SUM(COUNTIFS($J$14:$J$89, H$106, $I$14:$I$89, "&gt; 0", $F$14:$F$89, "&lt;&gt;C", $G$14:$G$89, {"1"}, $G$14:$G$89, {"1"}, $K$14:$K$89, "&lt;="&amp;$A142, $L$14:$L$89, "&gt;="&amp;$A143)), SUM(COUNTIFS($J$14:$J$89, H$106, $I$14:$I$89, "&gt; 0", $F$14:$F$89, "&lt;&gt;C", $G$14:$G$89, {"1","5W1"}, $G$14:$G$89, {"1";"5W1"}, $K$14:$K$89, "&lt;="&amp;$A142, $L$14:$L$89, "&gt;="&amp;$A143)), SUM(COUNTIFS($J$14:$J$89, H$106, $I$14:$I$89, "&gt; 0", $F$14:$F$89, "&lt;&gt;C", $G$14:$G$89, {"1","5W2"}, $G$14:$G$89, {"1";"5W2"}, $K$14:$K$89, "&lt;="&amp;$A142, $L$14:$L$89, "&gt;="&amp;$A143)), SUM(COUNTIFS($J$14:$J$89, H$106, $I$14:$I$89, "&gt; 0", $F$14:$F$89, "&lt;&gt;C", $G$14:$G$89, {"1","5W3"}, $G$14:$G$89, {"1";"5W3"}, $K$14:$K$89, "&lt;="&amp;$A142, $L$14:$L$89, "&gt;="&amp;$A143)), SUM(COUNTIFS($J$14:$J$89, H$106, $I$14:$I$89, "&gt; 0", $F$14:$F$89, "&lt;&gt;C", $G$14:$G$89, {"1","8W1"}, $G$14:$G$89, {"1";"8W1"}, $K$14:$K$89, "&lt;="&amp;$A142, $L$14:$L$89, "&gt;="&amp;$A143)), SUM(COUNTIFS($J$14:$J$89, H$106, $I$14:$I$89, "&gt; 0", $F$14:$F$89, "&lt;&gt;C", $G$14:$G$89, {"1","8W2"}, $G$14:$G$89, {"1";"8W2"}, $K$14:$K$89, "&lt;="&amp;$A142, $L$14:$L$89, "&gt;="&amp;$A143)), SUM(COUNTIFS($J$14:$J$89, H$106, $I$14:$I$89, "&gt; 0", $F$14:$F$89, "&lt;&gt;C", $G$14:$G$89, {"8W1","5W1"}, $G$14:$G$89, {"8W1";"5W1"}, $K$14:$K$89, "&lt;="&amp;$A142, $L$14:$L$89, "&gt;="&amp;$A143)), SUM(COUNTIFS($J$14:$J$89, H$106, $I$14:$I$89, "&gt; 0", $F$14:$F$89, "&lt;&gt;C", $G$14:$G$89, {"8W1","5W2"}, $G$14:$G$89, {"8W1";"5W2"}, $K$14:$K$89, "&lt;="&amp;$A142, $L$14:$L$89, "&gt;="&amp;$A143)), SUM(COUNTIFS($J$14:$J$89, H$106, $I$14:$I$89, "&gt; 0", $F$14:$F$89, "&lt;&gt;C", $G$14:$G$89, {"8W2","5W2"}, $G$14:$G$89, {"8W2";"5W2"}, $K$14:$K$89, "&lt;="&amp;$A142, $L$14:$L$89, "&gt;="&amp;$A143)), SUM(COUNTIFS($J$14:$J$89, H$106, $I$14:$I$89, "&gt; 0", $F$14:$F$89, "&lt;&gt;C", $G$14:$G$89, {"8W2","5W3"}, $G$14:$G$89, {"8W2";"5W3"}, $K$14:$K$89, "&lt;="&amp;$A142, $L$14:$L$89, "&gt;="&amp;$A143))))</f>
        <v>0</v>
      </c>
      <c r="P142"/>
    </row>
    <row r="143" spans="1:16" ht="15" x14ac:dyDescent="0.25">
      <c r="A143" s="152">
        <f t="shared" si="5"/>
        <v>0.68749999999999967</v>
      </c>
      <c r="B143" s="202" t="str">
        <f t="shared" si="4"/>
        <v>4:30 PM-4:45 PM</v>
      </c>
      <c r="C143" s="54">
        <f xml:space="preserve"> IF(COUNTIFS($J$14:$J$89, C$106, $I$14:$I$89, "&gt; 0", $F$14:$F$89, "&lt;&gt;C", $K$14:$K$89, "&lt;="&amp;$A143, $L$14:$L$89, "&gt;="&amp;$A144) &lt; 2, COUNTIFS($J$14:$J$89, C$106, $I$14:$I$89, "&gt; 0", $F$14:$F$89, "&lt;&gt;C", $K$14:$K$89, "&lt;="&amp;$A143, $L$14:$L$89, "&gt;="&amp;$A144), MAX(SUM(COUNTIFS($J$14:$J$89, C$106, $I$14:$I$89, "&gt; 0", $F$14:$F$89, "&lt;&gt;C", $G$14:$G$89, {"1"}, $G$14:$G$89, {"1"}, $K$14:$K$89, "&lt;="&amp;$A143, $L$14:$L$89, "&gt;="&amp;$A144)), SUM(COUNTIFS($J$14:$J$89, C$106, $I$14:$I$89, "&gt; 0", $F$14:$F$89, "&lt;&gt;C", $G$14:$G$89, {"1","5W1"}, $G$14:$G$89, {"1";"5W1"}, $K$14:$K$89, "&lt;="&amp;$A143, $L$14:$L$89, "&gt;="&amp;$A144)), SUM(COUNTIFS($J$14:$J$89, C$106, $I$14:$I$89, "&gt; 0", $F$14:$F$89, "&lt;&gt;C", $G$14:$G$89, {"1","5W2"}, $G$14:$G$89, {"1";"5W2"}, $K$14:$K$89, "&lt;="&amp;$A143, $L$14:$L$89, "&gt;="&amp;$A144)), SUM(COUNTIFS($J$14:$J$89, C$106, $I$14:$I$89, "&gt; 0", $F$14:$F$89, "&lt;&gt;C", $G$14:$G$89, {"1","5W3"}, $G$14:$G$89, {"1";"5W3"}, $K$14:$K$89, "&lt;="&amp;$A143, $L$14:$L$89, "&gt;="&amp;$A144)), SUM(COUNTIFS($J$14:$J$89, C$106, $I$14:$I$89, "&gt; 0", $F$14:$F$89, "&lt;&gt;C", $G$14:$G$89, {"1","8W1"}, $G$14:$G$89, {"1";"8W1"}, $K$14:$K$89, "&lt;="&amp;$A143, $L$14:$L$89, "&gt;="&amp;$A144)), SUM(COUNTIFS($J$14:$J$89, C$106, $I$14:$I$89, "&gt; 0", $F$14:$F$89, "&lt;&gt;C", $G$14:$G$89, {"1","8W2"}, $G$14:$G$89, {"1";"8W2"}, $K$14:$K$89, "&lt;="&amp;$A143, $L$14:$L$89, "&gt;="&amp;$A144)), SUM(COUNTIFS($J$14:$J$89, C$106, $I$14:$I$89, "&gt; 0", $F$14:$F$89, "&lt;&gt;C", $G$14:$G$89, {"8W1","5W1"}, $G$14:$G$89, {"8W1";"5W1"}, $K$14:$K$89, "&lt;="&amp;$A143, $L$14:$L$89, "&gt;="&amp;$A144)), SUM(COUNTIFS($J$14:$J$89, C$106, $I$14:$I$89, "&gt; 0", $F$14:$F$89, "&lt;&gt;C", $G$14:$G$89, {"8W1","5W2"}, $G$14:$G$89, {"8W1";"5W2"}, $K$14:$K$89, "&lt;="&amp;$A143, $L$14:$L$89, "&gt;="&amp;$A144)), SUM(COUNTIFS($J$14:$J$89, C$106, $I$14:$I$89, "&gt; 0", $F$14:$F$89, "&lt;&gt;C", $G$14:$G$89, {"8W2","5W2"}, $G$14:$G$89, {"8W2";"5W2"}, $K$14:$K$89, "&lt;="&amp;$A143, $L$14:$L$89, "&gt;="&amp;$A144)), SUM(COUNTIFS($J$14:$J$89, C$106, $I$14:$I$89, "&gt; 0", $F$14:$F$89, "&lt;&gt;C", $G$14:$G$89, {"8W2","5W3"}, $G$14:$G$89, {"8W2";"5W3"}, $K$14:$K$89, "&lt;="&amp;$A143, $L$14:$L$89, "&gt;="&amp;$A144))))</f>
        <v>0</v>
      </c>
      <c r="D143" s="54">
        <f xml:space="preserve"> IF(COUNTIFS($J$14:$J$89, D$106, $I$14:$I$89, "&gt; 0", $F$14:$F$89, "&lt;&gt;C", $K$14:$K$89, "&lt;="&amp;$A143, $L$14:$L$89, "&gt;="&amp;$A144) &lt; 2, COUNTIFS($J$14:$J$89, D$106, $I$14:$I$89, "&gt; 0", $F$14:$F$89, "&lt;&gt;C", $K$14:$K$89, "&lt;="&amp;$A143, $L$14:$L$89, "&gt;="&amp;$A144), MAX(SUM(COUNTIFS($J$14:$J$89, D$106, $I$14:$I$89, "&gt; 0", $F$14:$F$89, "&lt;&gt;C", $G$14:$G$89, {"1"}, $G$14:$G$89, {"1"}, $K$14:$K$89, "&lt;="&amp;$A143, $L$14:$L$89, "&gt;="&amp;$A144)), SUM(COUNTIFS($J$14:$J$89, D$106, $I$14:$I$89, "&gt; 0", $F$14:$F$89, "&lt;&gt;C", $G$14:$G$89, {"1","5W1"}, $G$14:$G$89, {"1";"5W1"}, $K$14:$K$89, "&lt;="&amp;$A143, $L$14:$L$89, "&gt;="&amp;$A144)), SUM(COUNTIFS($J$14:$J$89, D$106, $I$14:$I$89, "&gt; 0", $F$14:$F$89, "&lt;&gt;C", $G$14:$G$89, {"1","5W2"}, $G$14:$G$89, {"1";"5W2"}, $K$14:$K$89, "&lt;="&amp;$A143, $L$14:$L$89, "&gt;="&amp;$A144)), SUM(COUNTIFS($J$14:$J$89, D$106, $I$14:$I$89, "&gt; 0", $F$14:$F$89, "&lt;&gt;C", $G$14:$G$89, {"1","5W3"}, $G$14:$G$89, {"1";"5W3"}, $K$14:$K$89, "&lt;="&amp;$A143, $L$14:$L$89, "&gt;="&amp;$A144)), SUM(COUNTIFS($J$14:$J$89, D$106, $I$14:$I$89, "&gt; 0", $F$14:$F$89, "&lt;&gt;C", $G$14:$G$89, {"1","8W1"}, $G$14:$G$89, {"1";"8W1"}, $K$14:$K$89, "&lt;="&amp;$A143, $L$14:$L$89, "&gt;="&amp;$A144)), SUM(COUNTIFS($J$14:$J$89, D$106, $I$14:$I$89, "&gt; 0", $F$14:$F$89, "&lt;&gt;C", $G$14:$G$89, {"1","8W2"}, $G$14:$G$89, {"1";"8W2"}, $K$14:$K$89, "&lt;="&amp;$A143, $L$14:$L$89, "&gt;="&amp;$A144)), SUM(COUNTIFS($J$14:$J$89, D$106, $I$14:$I$89, "&gt; 0", $F$14:$F$89, "&lt;&gt;C", $G$14:$G$89, {"8W1","5W1"}, $G$14:$G$89, {"8W1";"5W1"}, $K$14:$K$89, "&lt;="&amp;$A143, $L$14:$L$89, "&gt;="&amp;$A144)), SUM(COUNTIFS($J$14:$J$89, D$106, $I$14:$I$89, "&gt; 0", $F$14:$F$89, "&lt;&gt;C", $G$14:$G$89, {"8W1","5W2"}, $G$14:$G$89, {"8W1";"5W2"}, $K$14:$K$89, "&lt;="&amp;$A143, $L$14:$L$89, "&gt;="&amp;$A144)), SUM(COUNTIFS($J$14:$J$89, D$106, $I$14:$I$89, "&gt; 0", $F$14:$F$89, "&lt;&gt;C", $G$14:$G$89, {"8W2","5W2"}, $G$14:$G$89, {"8W2";"5W2"}, $K$14:$K$89, "&lt;="&amp;$A143, $L$14:$L$89, "&gt;="&amp;$A144)), SUM(COUNTIFS($J$14:$J$89, D$106, $I$14:$I$89, "&gt; 0", $F$14:$F$89, "&lt;&gt;C", $G$14:$G$89, {"8W2","5W3"}, $G$14:$G$89, {"8W2";"5W3"}, $K$14:$K$89, "&lt;="&amp;$A143, $L$14:$L$89, "&gt;="&amp;$A144))))</f>
        <v>1</v>
      </c>
      <c r="E143" s="54">
        <f xml:space="preserve"> IF(COUNTIFS($J$14:$J$89, E$106, $I$14:$I$89, "&gt; 0", $F$14:$F$89, "&lt;&gt;C", $K$14:$K$89, "&lt;="&amp;$A143, $L$14:$L$89, "&gt;="&amp;$A144) &lt; 2, COUNTIFS($J$14:$J$89, E$106, $I$14:$I$89, "&gt; 0", $F$14:$F$89, "&lt;&gt;C", $K$14:$K$89, "&lt;="&amp;$A143, $L$14:$L$89, "&gt;="&amp;$A144), MAX(SUM(COUNTIFS($J$14:$J$89, E$106, $I$14:$I$89, "&gt; 0", $F$14:$F$89, "&lt;&gt;C", $G$14:$G$89, {"1"}, $G$14:$G$89, {"1"}, $K$14:$K$89, "&lt;="&amp;$A143, $L$14:$L$89, "&gt;="&amp;$A144)), SUM(COUNTIFS($J$14:$J$89, E$106, $I$14:$I$89, "&gt; 0", $F$14:$F$89, "&lt;&gt;C", $G$14:$G$89, {"1","5W1"}, $G$14:$G$89, {"1";"5W1"}, $K$14:$K$89, "&lt;="&amp;$A143, $L$14:$L$89, "&gt;="&amp;$A144)), SUM(COUNTIFS($J$14:$J$89, E$106, $I$14:$I$89, "&gt; 0", $F$14:$F$89, "&lt;&gt;C", $G$14:$G$89, {"1","5W2"}, $G$14:$G$89, {"1";"5W2"}, $K$14:$K$89, "&lt;="&amp;$A143, $L$14:$L$89, "&gt;="&amp;$A144)), SUM(COUNTIFS($J$14:$J$89, E$106, $I$14:$I$89, "&gt; 0", $F$14:$F$89, "&lt;&gt;C", $G$14:$G$89, {"1","5W3"}, $G$14:$G$89, {"1";"5W3"}, $K$14:$K$89, "&lt;="&amp;$A143, $L$14:$L$89, "&gt;="&amp;$A144)), SUM(COUNTIFS($J$14:$J$89, E$106, $I$14:$I$89, "&gt; 0", $F$14:$F$89, "&lt;&gt;C", $G$14:$G$89, {"1","8W1"}, $G$14:$G$89, {"1";"8W1"}, $K$14:$K$89, "&lt;="&amp;$A143, $L$14:$L$89, "&gt;="&amp;$A144)), SUM(COUNTIFS($J$14:$J$89, E$106, $I$14:$I$89, "&gt; 0", $F$14:$F$89, "&lt;&gt;C", $G$14:$G$89, {"1","8W2"}, $G$14:$G$89, {"1";"8W2"}, $K$14:$K$89, "&lt;="&amp;$A143, $L$14:$L$89, "&gt;="&amp;$A144)), SUM(COUNTIFS($J$14:$J$89, E$106, $I$14:$I$89, "&gt; 0", $F$14:$F$89, "&lt;&gt;C", $G$14:$G$89, {"8W1","5W1"}, $G$14:$G$89, {"8W1";"5W1"}, $K$14:$K$89, "&lt;="&amp;$A143, $L$14:$L$89, "&gt;="&amp;$A144)), SUM(COUNTIFS($J$14:$J$89, E$106, $I$14:$I$89, "&gt; 0", $F$14:$F$89, "&lt;&gt;C", $G$14:$G$89, {"8W1","5W2"}, $G$14:$G$89, {"8W1";"5W2"}, $K$14:$K$89, "&lt;="&amp;$A143, $L$14:$L$89, "&gt;="&amp;$A144)), SUM(COUNTIFS($J$14:$J$89, E$106, $I$14:$I$89, "&gt; 0", $F$14:$F$89, "&lt;&gt;C", $G$14:$G$89, {"8W2","5W2"}, $G$14:$G$89, {"8W2";"5W2"}, $K$14:$K$89, "&lt;="&amp;$A143, $L$14:$L$89, "&gt;="&amp;$A144)), SUM(COUNTIFS($J$14:$J$89, E$106, $I$14:$I$89, "&gt; 0", $F$14:$F$89, "&lt;&gt;C", $G$14:$G$89, {"8W2","5W3"}, $G$14:$G$89, {"8W2";"5W3"}, $K$14:$K$89, "&lt;="&amp;$A143, $L$14:$L$89, "&gt;="&amp;$A144))))</f>
        <v>1</v>
      </c>
      <c r="F143" s="54">
        <f xml:space="preserve"> IF(COUNTIFS($J$14:$J$89, F$106, $I$14:$I$89, "&gt; 0", $F$14:$F$89, "&lt;&gt;C", $K$14:$K$89, "&lt;="&amp;$A143, $L$14:$L$89, "&gt;="&amp;$A144) &lt; 2, COUNTIFS($J$14:$J$89, F$106, $I$14:$I$89, "&gt; 0", $F$14:$F$89, "&lt;&gt;C", $K$14:$K$89, "&lt;="&amp;$A143, $L$14:$L$89, "&gt;="&amp;$A144), MAX(SUM(COUNTIFS($J$14:$J$89, F$106, $I$14:$I$89, "&gt; 0", $F$14:$F$89, "&lt;&gt;C", $G$14:$G$89, {"1"}, $G$14:$G$89, {"1"}, $K$14:$K$89, "&lt;="&amp;$A143, $L$14:$L$89, "&gt;="&amp;$A144)), SUM(COUNTIFS($J$14:$J$89, F$106, $I$14:$I$89, "&gt; 0", $F$14:$F$89, "&lt;&gt;C", $G$14:$G$89, {"1","5W1"}, $G$14:$G$89, {"1";"5W1"}, $K$14:$K$89, "&lt;="&amp;$A143, $L$14:$L$89, "&gt;="&amp;$A144)), SUM(COUNTIFS($J$14:$J$89, F$106, $I$14:$I$89, "&gt; 0", $F$14:$F$89, "&lt;&gt;C", $G$14:$G$89, {"1","5W2"}, $G$14:$G$89, {"1";"5W2"}, $K$14:$K$89, "&lt;="&amp;$A143, $L$14:$L$89, "&gt;="&amp;$A144)), SUM(COUNTIFS($J$14:$J$89, F$106, $I$14:$I$89, "&gt; 0", $F$14:$F$89, "&lt;&gt;C", $G$14:$G$89, {"1","5W3"}, $G$14:$G$89, {"1";"5W3"}, $K$14:$K$89, "&lt;="&amp;$A143, $L$14:$L$89, "&gt;="&amp;$A144)), SUM(COUNTIFS($J$14:$J$89, F$106, $I$14:$I$89, "&gt; 0", $F$14:$F$89, "&lt;&gt;C", $G$14:$G$89, {"1","8W1"}, $G$14:$G$89, {"1";"8W1"}, $K$14:$K$89, "&lt;="&amp;$A143, $L$14:$L$89, "&gt;="&amp;$A144)), SUM(COUNTIFS($J$14:$J$89, F$106, $I$14:$I$89, "&gt; 0", $F$14:$F$89, "&lt;&gt;C", $G$14:$G$89, {"1","8W2"}, $G$14:$G$89, {"1";"8W2"}, $K$14:$K$89, "&lt;="&amp;$A143, $L$14:$L$89, "&gt;="&amp;$A144)), SUM(COUNTIFS($J$14:$J$89, F$106, $I$14:$I$89, "&gt; 0", $F$14:$F$89, "&lt;&gt;C", $G$14:$G$89, {"8W1","5W1"}, $G$14:$G$89, {"8W1";"5W1"}, $K$14:$K$89, "&lt;="&amp;$A143, $L$14:$L$89, "&gt;="&amp;$A144)), SUM(COUNTIFS($J$14:$J$89, F$106, $I$14:$I$89, "&gt; 0", $F$14:$F$89, "&lt;&gt;C", $G$14:$G$89, {"8W1","5W2"}, $G$14:$G$89, {"8W1";"5W2"}, $K$14:$K$89, "&lt;="&amp;$A143, $L$14:$L$89, "&gt;="&amp;$A144)), SUM(COUNTIFS($J$14:$J$89, F$106, $I$14:$I$89, "&gt; 0", $F$14:$F$89, "&lt;&gt;C", $G$14:$G$89, {"8W2","5W2"}, $G$14:$G$89, {"8W2";"5W2"}, $K$14:$K$89, "&lt;="&amp;$A143, $L$14:$L$89, "&gt;="&amp;$A144)), SUM(COUNTIFS($J$14:$J$89, F$106, $I$14:$I$89, "&gt; 0", $F$14:$F$89, "&lt;&gt;C", $G$14:$G$89, {"8W2","5W3"}, $G$14:$G$89, {"8W2";"5W3"}, $K$14:$K$89, "&lt;="&amp;$A143, $L$14:$L$89, "&gt;="&amp;$A144))))</f>
        <v>0</v>
      </c>
      <c r="G143" s="54">
        <f xml:space="preserve"> IF(COUNTIFS($J$14:$J$89, G$106, $I$14:$I$89, "&gt; 0", $F$14:$F$89, "&lt;&gt;C", $K$14:$K$89, "&lt;="&amp;$A143, $L$14:$L$89, "&gt;="&amp;$A144) &lt; 2, COUNTIFS($J$14:$J$89, G$106, $I$14:$I$89, "&gt; 0", $F$14:$F$89, "&lt;&gt;C", $K$14:$K$89, "&lt;="&amp;$A143, $L$14:$L$89, "&gt;="&amp;$A144), MAX(SUM(COUNTIFS($J$14:$J$89, G$106, $I$14:$I$89, "&gt; 0", $F$14:$F$89, "&lt;&gt;C", $G$14:$G$89, {"1"}, $G$14:$G$89, {"1"}, $K$14:$K$89, "&lt;="&amp;$A143, $L$14:$L$89, "&gt;="&amp;$A144)), SUM(COUNTIFS($J$14:$J$89, G$106, $I$14:$I$89, "&gt; 0", $F$14:$F$89, "&lt;&gt;C", $G$14:$G$89, {"1","5W1"}, $G$14:$G$89, {"1";"5W1"}, $K$14:$K$89, "&lt;="&amp;$A143, $L$14:$L$89, "&gt;="&amp;$A144)), SUM(COUNTIFS($J$14:$J$89, G$106, $I$14:$I$89, "&gt; 0", $F$14:$F$89, "&lt;&gt;C", $G$14:$G$89, {"1","5W2"}, $G$14:$G$89, {"1";"5W2"}, $K$14:$K$89, "&lt;="&amp;$A143, $L$14:$L$89, "&gt;="&amp;$A144)), SUM(COUNTIFS($J$14:$J$89, G$106, $I$14:$I$89, "&gt; 0", $F$14:$F$89, "&lt;&gt;C", $G$14:$G$89, {"1","5W3"}, $G$14:$G$89, {"1";"5W3"}, $K$14:$K$89, "&lt;="&amp;$A143, $L$14:$L$89, "&gt;="&amp;$A144)), SUM(COUNTIFS($J$14:$J$89, G$106, $I$14:$I$89, "&gt; 0", $F$14:$F$89, "&lt;&gt;C", $G$14:$G$89, {"1","8W1"}, $G$14:$G$89, {"1";"8W1"}, $K$14:$K$89, "&lt;="&amp;$A143, $L$14:$L$89, "&gt;="&amp;$A144)), SUM(COUNTIFS($J$14:$J$89, G$106, $I$14:$I$89, "&gt; 0", $F$14:$F$89, "&lt;&gt;C", $G$14:$G$89, {"1","8W2"}, $G$14:$G$89, {"1";"8W2"}, $K$14:$K$89, "&lt;="&amp;$A143, $L$14:$L$89, "&gt;="&amp;$A144)), SUM(COUNTIFS($J$14:$J$89, G$106, $I$14:$I$89, "&gt; 0", $F$14:$F$89, "&lt;&gt;C", $G$14:$G$89, {"8W1","5W1"}, $G$14:$G$89, {"8W1";"5W1"}, $K$14:$K$89, "&lt;="&amp;$A143, $L$14:$L$89, "&gt;="&amp;$A144)), SUM(COUNTIFS($J$14:$J$89, G$106, $I$14:$I$89, "&gt; 0", $F$14:$F$89, "&lt;&gt;C", $G$14:$G$89, {"8W1","5W2"}, $G$14:$G$89, {"8W1";"5W2"}, $K$14:$K$89, "&lt;="&amp;$A143, $L$14:$L$89, "&gt;="&amp;$A144)), SUM(COUNTIFS($J$14:$J$89, G$106, $I$14:$I$89, "&gt; 0", $F$14:$F$89, "&lt;&gt;C", $G$14:$G$89, {"8W2","5W2"}, $G$14:$G$89, {"8W2";"5W2"}, $K$14:$K$89, "&lt;="&amp;$A143, $L$14:$L$89, "&gt;="&amp;$A144)), SUM(COUNTIFS($J$14:$J$89, G$106, $I$14:$I$89, "&gt; 0", $F$14:$F$89, "&lt;&gt;C", $G$14:$G$89, {"8W2","5W3"}, $G$14:$G$89, {"8W2";"5W3"}, $K$14:$K$89, "&lt;="&amp;$A143, $L$14:$L$89, "&gt;="&amp;$A144))))</f>
        <v>1</v>
      </c>
      <c r="H143" s="54">
        <f xml:space="preserve"> IF(COUNTIFS($J$14:$J$89, H$106, $I$14:$I$89, "&gt; 0", $F$14:$F$89, "&lt;&gt;C", $K$14:$K$89, "&lt;="&amp;$A143, $L$14:$L$89, "&gt;="&amp;$A144) &lt; 2, COUNTIFS($J$14:$J$89, H$106, $I$14:$I$89, "&gt; 0", $F$14:$F$89, "&lt;&gt;C", $K$14:$K$89, "&lt;="&amp;$A143, $L$14:$L$89, "&gt;="&amp;$A144), MAX(SUM(COUNTIFS($J$14:$J$89, H$106, $I$14:$I$89, "&gt; 0", $F$14:$F$89, "&lt;&gt;C", $G$14:$G$89, {"1"}, $G$14:$G$89, {"1"}, $K$14:$K$89, "&lt;="&amp;$A143, $L$14:$L$89, "&gt;="&amp;$A144)), SUM(COUNTIFS($J$14:$J$89, H$106, $I$14:$I$89, "&gt; 0", $F$14:$F$89, "&lt;&gt;C", $G$14:$G$89, {"1","5W1"}, $G$14:$G$89, {"1";"5W1"}, $K$14:$K$89, "&lt;="&amp;$A143, $L$14:$L$89, "&gt;="&amp;$A144)), SUM(COUNTIFS($J$14:$J$89, H$106, $I$14:$I$89, "&gt; 0", $F$14:$F$89, "&lt;&gt;C", $G$14:$G$89, {"1","5W2"}, $G$14:$G$89, {"1";"5W2"}, $K$14:$K$89, "&lt;="&amp;$A143, $L$14:$L$89, "&gt;="&amp;$A144)), SUM(COUNTIFS($J$14:$J$89, H$106, $I$14:$I$89, "&gt; 0", $F$14:$F$89, "&lt;&gt;C", $G$14:$G$89, {"1","5W3"}, $G$14:$G$89, {"1";"5W3"}, $K$14:$K$89, "&lt;="&amp;$A143, $L$14:$L$89, "&gt;="&amp;$A144)), SUM(COUNTIFS($J$14:$J$89, H$106, $I$14:$I$89, "&gt; 0", $F$14:$F$89, "&lt;&gt;C", $G$14:$G$89, {"1","8W1"}, $G$14:$G$89, {"1";"8W1"}, $K$14:$K$89, "&lt;="&amp;$A143, $L$14:$L$89, "&gt;="&amp;$A144)), SUM(COUNTIFS($J$14:$J$89, H$106, $I$14:$I$89, "&gt; 0", $F$14:$F$89, "&lt;&gt;C", $G$14:$G$89, {"1","8W2"}, $G$14:$G$89, {"1";"8W2"}, $K$14:$K$89, "&lt;="&amp;$A143, $L$14:$L$89, "&gt;="&amp;$A144)), SUM(COUNTIFS($J$14:$J$89, H$106, $I$14:$I$89, "&gt; 0", $F$14:$F$89, "&lt;&gt;C", $G$14:$G$89, {"8W1","5W1"}, $G$14:$G$89, {"8W1";"5W1"}, $K$14:$K$89, "&lt;="&amp;$A143, $L$14:$L$89, "&gt;="&amp;$A144)), SUM(COUNTIFS($J$14:$J$89, H$106, $I$14:$I$89, "&gt; 0", $F$14:$F$89, "&lt;&gt;C", $G$14:$G$89, {"8W1","5W2"}, $G$14:$G$89, {"8W1";"5W2"}, $K$14:$K$89, "&lt;="&amp;$A143, $L$14:$L$89, "&gt;="&amp;$A144)), SUM(COUNTIFS($J$14:$J$89, H$106, $I$14:$I$89, "&gt; 0", $F$14:$F$89, "&lt;&gt;C", $G$14:$G$89, {"8W2","5W2"}, $G$14:$G$89, {"8W2";"5W2"}, $K$14:$K$89, "&lt;="&amp;$A143, $L$14:$L$89, "&gt;="&amp;$A144)), SUM(COUNTIFS($J$14:$J$89, H$106, $I$14:$I$89, "&gt; 0", $F$14:$F$89, "&lt;&gt;C", $G$14:$G$89, {"8W2","5W3"}, $G$14:$G$89, {"8W2";"5W3"}, $K$14:$K$89, "&lt;="&amp;$A143, $L$14:$L$89, "&gt;="&amp;$A144))))</f>
        <v>0</v>
      </c>
      <c r="P143"/>
    </row>
    <row r="144" spans="1:16" ht="15" x14ac:dyDescent="0.25">
      <c r="A144" s="152">
        <f t="shared" si="5"/>
        <v>0.6979166666666663</v>
      </c>
      <c r="B144" s="202" t="str">
        <f t="shared" si="4"/>
        <v>4:45 PM-5:00 PM</v>
      </c>
      <c r="C144" s="54">
        <f xml:space="preserve"> IF(COUNTIFS($J$14:$J$89, C$106, $I$14:$I$89, "&gt; 0", $F$14:$F$89, "&lt;&gt;C", $K$14:$K$89, "&lt;="&amp;$A144, $L$14:$L$89, "&gt;="&amp;$A145) &lt; 2, COUNTIFS($J$14:$J$89, C$106, $I$14:$I$89, "&gt; 0", $F$14:$F$89, "&lt;&gt;C", $K$14:$K$89, "&lt;="&amp;$A144, $L$14:$L$89, "&gt;="&amp;$A145), MAX(SUM(COUNTIFS($J$14:$J$89, C$106, $I$14:$I$89, "&gt; 0", $F$14:$F$89, "&lt;&gt;C", $G$14:$G$89, {"1"}, $G$14:$G$89, {"1"}, $K$14:$K$89, "&lt;="&amp;$A144, $L$14:$L$89, "&gt;="&amp;$A145)), SUM(COUNTIFS($J$14:$J$89, C$106, $I$14:$I$89, "&gt; 0", $F$14:$F$89, "&lt;&gt;C", $G$14:$G$89, {"1","5W1"}, $G$14:$G$89, {"1";"5W1"}, $K$14:$K$89, "&lt;="&amp;$A144, $L$14:$L$89, "&gt;="&amp;$A145)), SUM(COUNTIFS($J$14:$J$89, C$106, $I$14:$I$89, "&gt; 0", $F$14:$F$89, "&lt;&gt;C", $G$14:$G$89, {"1","5W2"}, $G$14:$G$89, {"1";"5W2"}, $K$14:$K$89, "&lt;="&amp;$A144, $L$14:$L$89, "&gt;="&amp;$A145)), SUM(COUNTIFS($J$14:$J$89, C$106, $I$14:$I$89, "&gt; 0", $F$14:$F$89, "&lt;&gt;C", $G$14:$G$89, {"1","5W3"}, $G$14:$G$89, {"1";"5W3"}, $K$14:$K$89, "&lt;="&amp;$A144, $L$14:$L$89, "&gt;="&amp;$A145)), SUM(COUNTIFS($J$14:$J$89, C$106, $I$14:$I$89, "&gt; 0", $F$14:$F$89, "&lt;&gt;C", $G$14:$G$89, {"1","8W1"}, $G$14:$G$89, {"1";"8W1"}, $K$14:$K$89, "&lt;="&amp;$A144, $L$14:$L$89, "&gt;="&amp;$A145)), SUM(COUNTIFS($J$14:$J$89, C$106, $I$14:$I$89, "&gt; 0", $F$14:$F$89, "&lt;&gt;C", $G$14:$G$89, {"1","8W2"}, $G$14:$G$89, {"1";"8W2"}, $K$14:$K$89, "&lt;="&amp;$A144, $L$14:$L$89, "&gt;="&amp;$A145)), SUM(COUNTIFS($J$14:$J$89, C$106, $I$14:$I$89, "&gt; 0", $F$14:$F$89, "&lt;&gt;C", $G$14:$G$89, {"8W1","5W1"}, $G$14:$G$89, {"8W1";"5W1"}, $K$14:$K$89, "&lt;="&amp;$A144, $L$14:$L$89, "&gt;="&amp;$A145)), SUM(COUNTIFS($J$14:$J$89, C$106, $I$14:$I$89, "&gt; 0", $F$14:$F$89, "&lt;&gt;C", $G$14:$G$89, {"8W1","5W2"}, $G$14:$G$89, {"8W1";"5W2"}, $K$14:$K$89, "&lt;="&amp;$A144, $L$14:$L$89, "&gt;="&amp;$A145)), SUM(COUNTIFS($J$14:$J$89, C$106, $I$14:$I$89, "&gt; 0", $F$14:$F$89, "&lt;&gt;C", $G$14:$G$89, {"8W2","5W2"}, $G$14:$G$89, {"8W2";"5W2"}, $K$14:$K$89, "&lt;="&amp;$A144, $L$14:$L$89, "&gt;="&amp;$A145)), SUM(COUNTIFS($J$14:$J$89, C$106, $I$14:$I$89, "&gt; 0", $F$14:$F$89, "&lt;&gt;C", $G$14:$G$89, {"8W2","5W3"}, $G$14:$G$89, {"8W2";"5W3"}, $K$14:$K$89, "&lt;="&amp;$A144, $L$14:$L$89, "&gt;="&amp;$A145))))</f>
        <v>0</v>
      </c>
      <c r="D144" s="54">
        <f xml:space="preserve"> IF(COUNTIFS($J$14:$J$89, D$106, $I$14:$I$89, "&gt; 0", $F$14:$F$89, "&lt;&gt;C", $K$14:$K$89, "&lt;="&amp;$A144, $L$14:$L$89, "&gt;="&amp;$A145) &lt; 2, COUNTIFS($J$14:$J$89, D$106, $I$14:$I$89, "&gt; 0", $F$14:$F$89, "&lt;&gt;C", $K$14:$K$89, "&lt;="&amp;$A144, $L$14:$L$89, "&gt;="&amp;$A145), MAX(SUM(COUNTIFS($J$14:$J$89, D$106, $I$14:$I$89, "&gt; 0", $F$14:$F$89, "&lt;&gt;C", $G$14:$G$89, {"1"}, $G$14:$G$89, {"1"}, $K$14:$K$89, "&lt;="&amp;$A144, $L$14:$L$89, "&gt;="&amp;$A145)), SUM(COUNTIFS($J$14:$J$89, D$106, $I$14:$I$89, "&gt; 0", $F$14:$F$89, "&lt;&gt;C", $G$14:$G$89, {"1","5W1"}, $G$14:$G$89, {"1";"5W1"}, $K$14:$K$89, "&lt;="&amp;$A144, $L$14:$L$89, "&gt;="&amp;$A145)), SUM(COUNTIFS($J$14:$J$89, D$106, $I$14:$I$89, "&gt; 0", $F$14:$F$89, "&lt;&gt;C", $G$14:$G$89, {"1","5W2"}, $G$14:$G$89, {"1";"5W2"}, $K$14:$K$89, "&lt;="&amp;$A144, $L$14:$L$89, "&gt;="&amp;$A145)), SUM(COUNTIFS($J$14:$J$89, D$106, $I$14:$I$89, "&gt; 0", $F$14:$F$89, "&lt;&gt;C", $G$14:$G$89, {"1","5W3"}, $G$14:$G$89, {"1";"5W3"}, $K$14:$K$89, "&lt;="&amp;$A144, $L$14:$L$89, "&gt;="&amp;$A145)), SUM(COUNTIFS($J$14:$J$89, D$106, $I$14:$I$89, "&gt; 0", $F$14:$F$89, "&lt;&gt;C", $G$14:$G$89, {"1","8W1"}, $G$14:$G$89, {"1";"8W1"}, $K$14:$K$89, "&lt;="&amp;$A144, $L$14:$L$89, "&gt;="&amp;$A145)), SUM(COUNTIFS($J$14:$J$89, D$106, $I$14:$I$89, "&gt; 0", $F$14:$F$89, "&lt;&gt;C", $G$14:$G$89, {"1","8W2"}, $G$14:$G$89, {"1";"8W2"}, $K$14:$K$89, "&lt;="&amp;$A144, $L$14:$L$89, "&gt;="&amp;$A145)), SUM(COUNTIFS($J$14:$J$89, D$106, $I$14:$I$89, "&gt; 0", $F$14:$F$89, "&lt;&gt;C", $G$14:$G$89, {"8W1","5W1"}, $G$14:$G$89, {"8W1";"5W1"}, $K$14:$K$89, "&lt;="&amp;$A144, $L$14:$L$89, "&gt;="&amp;$A145)), SUM(COUNTIFS($J$14:$J$89, D$106, $I$14:$I$89, "&gt; 0", $F$14:$F$89, "&lt;&gt;C", $G$14:$G$89, {"8W1","5W2"}, $G$14:$G$89, {"8W1";"5W2"}, $K$14:$K$89, "&lt;="&amp;$A144, $L$14:$L$89, "&gt;="&amp;$A145)), SUM(COUNTIFS($J$14:$J$89, D$106, $I$14:$I$89, "&gt; 0", $F$14:$F$89, "&lt;&gt;C", $G$14:$G$89, {"8W2","5W2"}, $G$14:$G$89, {"8W2";"5W2"}, $K$14:$K$89, "&lt;="&amp;$A144, $L$14:$L$89, "&gt;="&amp;$A145)), SUM(COUNTIFS($J$14:$J$89, D$106, $I$14:$I$89, "&gt; 0", $F$14:$F$89, "&lt;&gt;C", $G$14:$G$89, {"8W2","5W3"}, $G$14:$G$89, {"8W2";"5W3"}, $K$14:$K$89, "&lt;="&amp;$A144, $L$14:$L$89, "&gt;="&amp;$A145))))</f>
        <v>1</v>
      </c>
      <c r="E144" s="54">
        <f xml:space="preserve"> IF(COUNTIFS($J$14:$J$89, E$106, $I$14:$I$89, "&gt; 0", $F$14:$F$89, "&lt;&gt;C", $K$14:$K$89, "&lt;="&amp;$A144, $L$14:$L$89, "&gt;="&amp;$A145) &lt; 2, COUNTIFS($J$14:$J$89, E$106, $I$14:$I$89, "&gt; 0", $F$14:$F$89, "&lt;&gt;C", $K$14:$K$89, "&lt;="&amp;$A144, $L$14:$L$89, "&gt;="&amp;$A145), MAX(SUM(COUNTIFS($J$14:$J$89, E$106, $I$14:$I$89, "&gt; 0", $F$14:$F$89, "&lt;&gt;C", $G$14:$G$89, {"1"}, $G$14:$G$89, {"1"}, $K$14:$K$89, "&lt;="&amp;$A144, $L$14:$L$89, "&gt;="&amp;$A145)), SUM(COUNTIFS($J$14:$J$89, E$106, $I$14:$I$89, "&gt; 0", $F$14:$F$89, "&lt;&gt;C", $G$14:$G$89, {"1","5W1"}, $G$14:$G$89, {"1";"5W1"}, $K$14:$K$89, "&lt;="&amp;$A144, $L$14:$L$89, "&gt;="&amp;$A145)), SUM(COUNTIFS($J$14:$J$89, E$106, $I$14:$I$89, "&gt; 0", $F$14:$F$89, "&lt;&gt;C", $G$14:$G$89, {"1","5W2"}, $G$14:$G$89, {"1";"5W2"}, $K$14:$K$89, "&lt;="&amp;$A144, $L$14:$L$89, "&gt;="&amp;$A145)), SUM(COUNTIFS($J$14:$J$89, E$106, $I$14:$I$89, "&gt; 0", $F$14:$F$89, "&lt;&gt;C", $G$14:$G$89, {"1","5W3"}, $G$14:$G$89, {"1";"5W3"}, $K$14:$K$89, "&lt;="&amp;$A144, $L$14:$L$89, "&gt;="&amp;$A145)), SUM(COUNTIFS($J$14:$J$89, E$106, $I$14:$I$89, "&gt; 0", $F$14:$F$89, "&lt;&gt;C", $G$14:$G$89, {"1","8W1"}, $G$14:$G$89, {"1";"8W1"}, $K$14:$K$89, "&lt;="&amp;$A144, $L$14:$L$89, "&gt;="&amp;$A145)), SUM(COUNTIFS($J$14:$J$89, E$106, $I$14:$I$89, "&gt; 0", $F$14:$F$89, "&lt;&gt;C", $G$14:$G$89, {"1","8W2"}, $G$14:$G$89, {"1";"8W2"}, $K$14:$K$89, "&lt;="&amp;$A144, $L$14:$L$89, "&gt;="&amp;$A145)), SUM(COUNTIFS($J$14:$J$89, E$106, $I$14:$I$89, "&gt; 0", $F$14:$F$89, "&lt;&gt;C", $G$14:$G$89, {"8W1","5W1"}, $G$14:$G$89, {"8W1";"5W1"}, $K$14:$K$89, "&lt;="&amp;$A144, $L$14:$L$89, "&gt;="&amp;$A145)), SUM(COUNTIFS($J$14:$J$89, E$106, $I$14:$I$89, "&gt; 0", $F$14:$F$89, "&lt;&gt;C", $G$14:$G$89, {"8W1","5W2"}, $G$14:$G$89, {"8W1";"5W2"}, $K$14:$K$89, "&lt;="&amp;$A144, $L$14:$L$89, "&gt;="&amp;$A145)), SUM(COUNTIFS($J$14:$J$89, E$106, $I$14:$I$89, "&gt; 0", $F$14:$F$89, "&lt;&gt;C", $G$14:$G$89, {"8W2","5W2"}, $G$14:$G$89, {"8W2";"5W2"}, $K$14:$K$89, "&lt;="&amp;$A144, $L$14:$L$89, "&gt;="&amp;$A145)), SUM(COUNTIFS($J$14:$J$89, E$106, $I$14:$I$89, "&gt; 0", $F$14:$F$89, "&lt;&gt;C", $G$14:$G$89, {"8W2","5W3"}, $G$14:$G$89, {"8W2";"5W3"}, $K$14:$K$89, "&lt;="&amp;$A144, $L$14:$L$89, "&gt;="&amp;$A145))))</f>
        <v>1</v>
      </c>
      <c r="F144" s="54">
        <f xml:space="preserve"> IF(COUNTIFS($J$14:$J$89, F$106, $I$14:$I$89, "&gt; 0", $F$14:$F$89, "&lt;&gt;C", $K$14:$K$89, "&lt;="&amp;$A144, $L$14:$L$89, "&gt;="&amp;$A145) &lt; 2, COUNTIFS($J$14:$J$89, F$106, $I$14:$I$89, "&gt; 0", $F$14:$F$89, "&lt;&gt;C", $K$14:$K$89, "&lt;="&amp;$A144, $L$14:$L$89, "&gt;="&amp;$A145), MAX(SUM(COUNTIFS($J$14:$J$89, F$106, $I$14:$I$89, "&gt; 0", $F$14:$F$89, "&lt;&gt;C", $G$14:$G$89, {"1"}, $G$14:$G$89, {"1"}, $K$14:$K$89, "&lt;="&amp;$A144, $L$14:$L$89, "&gt;="&amp;$A145)), SUM(COUNTIFS($J$14:$J$89, F$106, $I$14:$I$89, "&gt; 0", $F$14:$F$89, "&lt;&gt;C", $G$14:$G$89, {"1","5W1"}, $G$14:$G$89, {"1";"5W1"}, $K$14:$K$89, "&lt;="&amp;$A144, $L$14:$L$89, "&gt;="&amp;$A145)), SUM(COUNTIFS($J$14:$J$89, F$106, $I$14:$I$89, "&gt; 0", $F$14:$F$89, "&lt;&gt;C", $G$14:$G$89, {"1","5W2"}, $G$14:$G$89, {"1";"5W2"}, $K$14:$K$89, "&lt;="&amp;$A144, $L$14:$L$89, "&gt;="&amp;$A145)), SUM(COUNTIFS($J$14:$J$89, F$106, $I$14:$I$89, "&gt; 0", $F$14:$F$89, "&lt;&gt;C", $G$14:$G$89, {"1","5W3"}, $G$14:$G$89, {"1";"5W3"}, $K$14:$K$89, "&lt;="&amp;$A144, $L$14:$L$89, "&gt;="&amp;$A145)), SUM(COUNTIFS($J$14:$J$89, F$106, $I$14:$I$89, "&gt; 0", $F$14:$F$89, "&lt;&gt;C", $G$14:$G$89, {"1","8W1"}, $G$14:$G$89, {"1";"8W1"}, $K$14:$K$89, "&lt;="&amp;$A144, $L$14:$L$89, "&gt;="&amp;$A145)), SUM(COUNTIFS($J$14:$J$89, F$106, $I$14:$I$89, "&gt; 0", $F$14:$F$89, "&lt;&gt;C", $G$14:$G$89, {"1","8W2"}, $G$14:$G$89, {"1";"8W2"}, $K$14:$K$89, "&lt;="&amp;$A144, $L$14:$L$89, "&gt;="&amp;$A145)), SUM(COUNTIFS($J$14:$J$89, F$106, $I$14:$I$89, "&gt; 0", $F$14:$F$89, "&lt;&gt;C", $G$14:$G$89, {"8W1","5W1"}, $G$14:$G$89, {"8W1";"5W1"}, $K$14:$K$89, "&lt;="&amp;$A144, $L$14:$L$89, "&gt;="&amp;$A145)), SUM(COUNTIFS($J$14:$J$89, F$106, $I$14:$I$89, "&gt; 0", $F$14:$F$89, "&lt;&gt;C", $G$14:$G$89, {"8W1","5W2"}, $G$14:$G$89, {"8W1";"5W2"}, $K$14:$K$89, "&lt;="&amp;$A144, $L$14:$L$89, "&gt;="&amp;$A145)), SUM(COUNTIFS($J$14:$J$89, F$106, $I$14:$I$89, "&gt; 0", $F$14:$F$89, "&lt;&gt;C", $G$14:$G$89, {"8W2","5W2"}, $G$14:$G$89, {"8W2";"5W2"}, $K$14:$K$89, "&lt;="&amp;$A144, $L$14:$L$89, "&gt;="&amp;$A145)), SUM(COUNTIFS($J$14:$J$89, F$106, $I$14:$I$89, "&gt; 0", $F$14:$F$89, "&lt;&gt;C", $G$14:$G$89, {"8W2","5W3"}, $G$14:$G$89, {"8W2";"5W3"}, $K$14:$K$89, "&lt;="&amp;$A144, $L$14:$L$89, "&gt;="&amp;$A145))))</f>
        <v>0</v>
      </c>
      <c r="G144" s="54">
        <f xml:space="preserve"> IF(COUNTIFS($J$14:$J$89, G$106, $I$14:$I$89, "&gt; 0", $F$14:$F$89, "&lt;&gt;C", $K$14:$K$89, "&lt;="&amp;$A144, $L$14:$L$89, "&gt;="&amp;$A145) &lt; 2, COUNTIFS($J$14:$J$89, G$106, $I$14:$I$89, "&gt; 0", $F$14:$F$89, "&lt;&gt;C", $K$14:$K$89, "&lt;="&amp;$A144, $L$14:$L$89, "&gt;="&amp;$A145), MAX(SUM(COUNTIFS($J$14:$J$89, G$106, $I$14:$I$89, "&gt; 0", $F$14:$F$89, "&lt;&gt;C", $G$14:$G$89, {"1"}, $G$14:$G$89, {"1"}, $K$14:$K$89, "&lt;="&amp;$A144, $L$14:$L$89, "&gt;="&amp;$A145)), SUM(COUNTIFS($J$14:$J$89, G$106, $I$14:$I$89, "&gt; 0", $F$14:$F$89, "&lt;&gt;C", $G$14:$G$89, {"1","5W1"}, $G$14:$G$89, {"1";"5W1"}, $K$14:$K$89, "&lt;="&amp;$A144, $L$14:$L$89, "&gt;="&amp;$A145)), SUM(COUNTIFS($J$14:$J$89, G$106, $I$14:$I$89, "&gt; 0", $F$14:$F$89, "&lt;&gt;C", $G$14:$G$89, {"1","5W2"}, $G$14:$G$89, {"1";"5W2"}, $K$14:$K$89, "&lt;="&amp;$A144, $L$14:$L$89, "&gt;="&amp;$A145)), SUM(COUNTIFS($J$14:$J$89, G$106, $I$14:$I$89, "&gt; 0", $F$14:$F$89, "&lt;&gt;C", $G$14:$G$89, {"1","5W3"}, $G$14:$G$89, {"1";"5W3"}, $K$14:$K$89, "&lt;="&amp;$A144, $L$14:$L$89, "&gt;="&amp;$A145)), SUM(COUNTIFS($J$14:$J$89, G$106, $I$14:$I$89, "&gt; 0", $F$14:$F$89, "&lt;&gt;C", $G$14:$G$89, {"1","8W1"}, $G$14:$G$89, {"1";"8W1"}, $K$14:$K$89, "&lt;="&amp;$A144, $L$14:$L$89, "&gt;="&amp;$A145)), SUM(COUNTIFS($J$14:$J$89, G$106, $I$14:$I$89, "&gt; 0", $F$14:$F$89, "&lt;&gt;C", $G$14:$G$89, {"1","8W2"}, $G$14:$G$89, {"1";"8W2"}, $K$14:$K$89, "&lt;="&amp;$A144, $L$14:$L$89, "&gt;="&amp;$A145)), SUM(COUNTIFS($J$14:$J$89, G$106, $I$14:$I$89, "&gt; 0", $F$14:$F$89, "&lt;&gt;C", $G$14:$G$89, {"8W1","5W1"}, $G$14:$G$89, {"8W1";"5W1"}, $K$14:$K$89, "&lt;="&amp;$A144, $L$14:$L$89, "&gt;="&amp;$A145)), SUM(COUNTIFS($J$14:$J$89, G$106, $I$14:$I$89, "&gt; 0", $F$14:$F$89, "&lt;&gt;C", $G$14:$G$89, {"8W1","5W2"}, $G$14:$G$89, {"8W1";"5W2"}, $K$14:$K$89, "&lt;="&amp;$A144, $L$14:$L$89, "&gt;="&amp;$A145)), SUM(COUNTIFS($J$14:$J$89, G$106, $I$14:$I$89, "&gt; 0", $F$14:$F$89, "&lt;&gt;C", $G$14:$G$89, {"8W2","5W2"}, $G$14:$G$89, {"8W2";"5W2"}, $K$14:$K$89, "&lt;="&amp;$A144, $L$14:$L$89, "&gt;="&amp;$A145)), SUM(COUNTIFS($J$14:$J$89, G$106, $I$14:$I$89, "&gt; 0", $F$14:$F$89, "&lt;&gt;C", $G$14:$G$89, {"8W2","5W3"}, $G$14:$G$89, {"8W2";"5W3"}, $K$14:$K$89, "&lt;="&amp;$A144, $L$14:$L$89, "&gt;="&amp;$A145))))</f>
        <v>1</v>
      </c>
      <c r="H144" s="54">
        <f xml:space="preserve"> IF(COUNTIFS($J$14:$J$89, H$106, $I$14:$I$89, "&gt; 0", $F$14:$F$89, "&lt;&gt;C", $K$14:$K$89, "&lt;="&amp;$A144, $L$14:$L$89, "&gt;="&amp;$A145) &lt; 2, COUNTIFS($J$14:$J$89, H$106, $I$14:$I$89, "&gt; 0", $F$14:$F$89, "&lt;&gt;C", $K$14:$K$89, "&lt;="&amp;$A144, $L$14:$L$89, "&gt;="&amp;$A145), MAX(SUM(COUNTIFS($J$14:$J$89, H$106, $I$14:$I$89, "&gt; 0", $F$14:$F$89, "&lt;&gt;C", $G$14:$G$89, {"1"}, $G$14:$G$89, {"1"}, $K$14:$K$89, "&lt;="&amp;$A144, $L$14:$L$89, "&gt;="&amp;$A145)), SUM(COUNTIFS($J$14:$J$89, H$106, $I$14:$I$89, "&gt; 0", $F$14:$F$89, "&lt;&gt;C", $G$14:$G$89, {"1","5W1"}, $G$14:$G$89, {"1";"5W1"}, $K$14:$K$89, "&lt;="&amp;$A144, $L$14:$L$89, "&gt;="&amp;$A145)), SUM(COUNTIFS($J$14:$J$89, H$106, $I$14:$I$89, "&gt; 0", $F$14:$F$89, "&lt;&gt;C", $G$14:$G$89, {"1","5W2"}, $G$14:$G$89, {"1";"5W2"}, $K$14:$K$89, "&lt;="&amp;$A144, $L$14:$L$89, "&gt;="&amp;$A145)), SUM(COUNTIFS($J$14:$J$89, H$106, $I$14:$I$89, "&gt; 0", $F$14:$F$89, "&lt;&gt;C", $G$14:$G$89, {"1","5W3"}, $G$14:$G$89, {"1";"5W3"}, $K$14:$K$89, "&lt;="&amp;$A144, $L$14:$L$89, "&gt;="&amp;$A145)), SUM(COUNTIFS($J$14:$J$89, H$106, $I$14:$I$89, "&gt; 0", $F$14:$F$89, "&lt;&gt;C", $G$14:$G$89, {"1","8W1"}, $G$14:$G$89, {"1";"8W1"}, $K$14:$K$89, "&lt;="&amp;$A144, $L$14:$L$89, "&gt;="&amp;$A145)), SUM(COUNTIFS($J$14:$J$89, H$106, $I$14:$I$89, "&gt; 0", $F$14:$F$89, "&lt;&gt;C", $G$14:$G$89, {"1","8W2"}, $G$14:$G$89, {"1";"8W2"}, $K$14:$K$89, "&lt;="&amp;$A144, $L$14:$L$89, "&gt;="&amp;$A145)), SUM(COUNTIFS($J$14:$J$89, H$106, $I$14:$I$89, "&gt; 0", $F$14:$F$89, "&lt;&gt;C", $G$14:$G$89, {"8W1","5W1"}, $G$14:$G$89, {"8W1";"5W1"}, $K$14:$K$89, "&lt;="&amp;$A144, $L$14:$L$89, "&gt;="&amp;$A145)), SUM(COUNTIFS($J$14:$J$89, H$106, $I$14:$I$89, "&gt; 0", $F$14:$F$89, "&lt;&gt;C", $G$14:$G$89, {"8W1","5W2"}, $G$14:$G$89, {"8W1";"5W2"}, $K$14:$K$89, "&lt;="&amp;$A144, $L$14:$L$89, "&gt;="&amp;$A145)), SUM(COUNTIFS($J$14:$J$89, H$106, $I$14:$I$89, "&gt; 0", $F$14:$F$89, "&lt;&gt;C", $G$14:$G$89, {"8W2","5W2"}, $G$14:$G$89, {"8W2";"5W2"}, $K$14:$K$89, "&lt;="&amp;$A144, $L$14:$L$89, "&gt;="&amp;$A145)), SUM(COUNTIFS($J$14:$J$89, H$106, $I$14:$I$89, "&gt; 0", $F$14:$F$89, "&lt;&gt;C", $G$14:$G$89, {"8W2","5W3"}, $G$14:$G$89, {"8W2";"5W3"}, $K$14:$K$89, "&lt;="&amp;$A144, $L$14:$L$89, "&gt;="&amp;$A145))))</f>
        <v>0</v>
      </c>
      <c r="P144"/>
    </row>
    <row r="145" spans="1:16" ht="15" x14ac:dyDescent="0.25">
      <c r="A145" s="152">
        <f t="shared" si="5"/>
        <v>0.70833333333333293</v>
      </c>
      <c r="B145" s="202" t="str">
        <f t="shared" si="4"/>
        <v>5:00 PM-5:15 PM</v>
      </c>
      <c r="C145" s="54">
        <f xml:space="preserve"> IF(COUNTIFS($J$14:$J$89, C$106, $I$14:$I$89, "&gt; 0", $F$14:$F$89, "&lt;&gt;C", $K$14:$K$89, "&lt;="&amp;$A145, $L$14:$L$89, "&gt;="&amp;$A146) &lt; 2, COUNTIFS($J$14:$J$89, C$106, $I$14:$I$89, "&gt; 0", $F$14:$F$89, "&lt;&gt;C", $K$14:$K$89, "&lt;="&amp;$A145, $L$14:$L$89, "&gt;="&amp;$A146), MAX(SUM(COUNTIFS($J$14:$J$89, C$106, $I$14:$I$89, "&gt; 0", $F$14:$F$89, "&lt;&gt;C", $G$14:$G$89, {"1"}, $G$14:$G$89, {"1"}, $K$14:$K$89, "&lt;="&amp;$A145, $L$14:$L$89, "&gt;="&amp;$A146)), SUM(COUNTIFS($J$14:$J$89, C$106, $I$14:$I$89, "&gt; 0", $F$14:$F$89, "&lt;&gt;C", $G$14:$G$89, {"1","5W1"}, $G$14:$G$89, {"1";"5W1"}, $K$14:$K$89, "&lt;="&amp;$A145, $L$14:$L$89, "&gt;="&amp;$A146)), SUM(COUNTIFS($J$14:$J$89, C$106, $I$14:$I$89, "&gt; 0", $F$14:$F$89, "&lt;&gt;C", $G$14:$G$89, {"1","5W2"}, $G$14:$G$89, {"1";"5W2"}, $K$14:$K$89, "&lt;="&amp;$A145, $L$14:$L$89, "&gt;="&amp;$A146)), SUM(COUNTIFS($J$14:$J$89, C$106, $I$14:$I$89, "&gt; 0", $F$14:$F$89, "&lt;&gt;C", $G$14:$G$89, {"1","5W3"}, $G$14:$G$89, {"1";"5W3"}, $K$14:$K$89, "&lt;="&amp;$A145, $L$14:$L$89, "&gt;="&amp;$A146)), SUM(COUNTIFS($J$14:$J$89, C$106, $I$14:$I$89, "&gt; 0", $F$14:$F$89, "&lt;&gt;C", $G$14:$G$89, {"1","8W1"}, $G$14:$G$89, {"1";"8W1"}, $K$14:$K$89, "&lt;="&amp;$A145, $L$14:$L$89, "&gt;="&amp;$A146)), SUM(COUNTIFS($J$14:$J$89, C$106, $I$14:$I$89, "&gt; 0", $F$14:$F$89, "&lt;&gt;C", $G$14:$G$89, {"1","8W2"}, $G$14:$G$89, {"1";"8W2"}, $K$14:$K$89, "&lt;="&amp;$A145, $L$14:$L$89, "&gt;="&amp;$A146)), SUM(COUNTIFS($J$14:$J$89, C$106, $I$14:$I$89, "&gt; 0", $F$14:$F$89, "&lt;&gt;C", $G$14:$G$89, {"8W1","5W1"}, $G$14:$G$89, {"8W1";"5W1"}, $K$14:$K$89, "&lt;="&amp;$A145, $L$14:$L$89, "&gt;="&amp;$A146)), SUM(COUNTIFS($J$14:$J$89, C$106, $I$14:$I$89, "&gt; 0", $F$14:$F$89, "&lt;&gt;C", $G$14:$G$89, {"8W1","5W2"}, $G$14:$G$89, {"8W1";"5W2"}, $K$14:$K$89, "&lt;="&amp;$A145, $L$14:$L$89, "&gt;="&amp;$A146)), SUM(COUNTIFS($J$14:$J$89, C$106, $I$14:$I$89, "&gt; 0", $F$14:$F$89, "&lt;&gt;C", $G$14:$G$89, {"8W2","5W2"}, $G$14:$G$89, {"8W2";"5W2"}, $K$14:$K$89, "&lt;="&amp;$A145, $L$14:$L$89, "&gt;="&amp;$A146)), SUM(COUNTIFS($J$14:$J$89, C$106, $I$14:$I$89, "&gt; 0", $F$14:$F$89, "&lt;&gt;C", $G$14:$G$89, {"8W2","5W3"}, $G$14:$G$89, {"8W2";"5W3"}, $K$14:$K$89, "&lt;="&amp;$A145, $L$14:$L$89, "&gt;="&amp;$A146))))</f>
        <v>0</v>
      </c>
      <c r="D145" s="54">
        <f xml:space="preserve"> IF(COUNTIFS($J$14:$J$89, D$106, $I$14:$I$89, "&gt; 0", $F$14:$F$89, "&lt;&gt;C", $K$14:$K$89, "&lt;="&amp;$A145, $L$14:$L$89, "&gt;="&amp;$A146) &lt; 2, COUNTIFS($J$14:$J$89, D$106, $I$14:$I$89, "&gt; 0", $F$14:$F$89, "&lt;&gt;C", $K$14:$K$89, "&lt;="&amp;$A145, $L$14:$L$89, "&gt;="&amp;$A146), MAX(SUM(COUNTIFS($J$14:$J$89, D$106, $I$14:$I$89, "&gt; 0", $F$14:$F$89, "&lt;&gt;C", $G$14:$G$89, {"1"}, $G$14:$G$89, {"1"}, $K$14:$K$89, "&lt;="&amp;$A145, $L$14:$L$89, "&gt;="&amp;$A146)), SUM(COUNTIFS($J$14:$J$89, D$106, $I$14:$I$89, "&gt; 0", $F$14:$F$89, "&lt;&gt;C", $G$14:$G$89, {"1","5W1"}, $G$14:$G$89, {"1";"5W1"}, $K$14:$K$89, "&lt;="&amp;$A145, $L$14:$L$89, "&gt;="&amp;$A146)), SUM(COUNTIFS($J$14:$J$89, D$106, $I$14:$I$89, "&gt; 0", $F$14:$F$89, "&lt;&gt;C", $G$14:$G$89, {"1","5W2"}, $G$14:$G$89, {"1";"5W2"}, $K$14:$K$89, "&lt;="&amp;$A145, $L$14:$L$89, "&gt;="&amp;$A146)), SUM(COUNTIFS($J$14:$J$89, D$106, $I$14:$I$89, "&gt; 0", $F$14:$F$89, "&lt;&gt;C", $G$14:$G$89, {"1","5W3"}, $G$14:$G$89, {"1";"5W3"}, $K$14:$K$89, "&lt;="&amp;$A145, $L$14:$L$89, "&gt;="&amp;$A146)), SUM(COUNTIFS($J$14:$J$89, D$106, $I$14:$I$89, "&gt; 0", $F$14:$F$89, "&lt;&gt;C", $G$14:$G$89, {"1","8W1"}, $G$14:$G$89, {"1";"8W1"}, $K$14:$K$89, "&lt;="&amp;$A145, $L$14:$L$89, "&gt;="&amp;$A146)), SUM(COUNTIFS($J$14:$J$89, D$106, $I$14:$I$89, "&gt; 0", $F$14:$F$89, "&lt;&gt;C", $G$14:$G$89, {"1","8W2"}, $G$14:$G$89, {"1";"8W2"}, $K$14:$K$89, "&lt;="&amp;$A145, $L$14:$L$89, "&gt;="&amp;$A146)), SUM(COUNTIFS($J$14:$J$89, D$106, $I$14:$I$89, "&gt; 0", $F$14:$F$89, "&lt;&gt;C", $G$14:$G$89, {"8W1","5W1"}, $G$14:$G$89, {"8W1";"5W1"}, $K$14:$K$89, "&lt;="&amp;$A145, $L$14:$L$89, "&gt;="&amp;$A146)), SUM(COUNTIFS($J$14:$J$89, D$106, $I$14:$I$89, "&gt; 0", $F$14:$F$89, "&lt;&gt;C", $G$14:$G$89, {"8W1","5W2"}, $G$14:$G$89, {"8W1";"5W2"}, $K$14:$K$89, "&lt;="&amp;$A145, $L$14:$L$89, "&gt;="&amp;$A146)), SUM(COUNTIFS($J$14:$J$89, D$106, $I$14:$I$89, "&gt; 0", $F$14:$F$89, "&lt;&gt;C", $G$14:$G$89, {"8W2","5W2"}, $G$14:$G$89, {"8W2";"5W2"}, $K$14:$K$89, "&lt;="&amp;$A145, $L$14:$L$89, "&gt;="&amp;$A146)), SUM(COUNTIFS($J$14:$J$89, D$106, $I$14:$I$89, "&gt; 0", $F$14:$F$89, "&lt;&gt;C", $G$14:$G$89, {"8W2","5W3"}, $G$14:$G$89, {"8W2";"5W3"}, $K$14:$K$89, "&lt;="&amp;$A145, $L$14:$L$89, "&gt;="&amp;$A146))))</f>
        <v>1</v>
      </c>
      <c r="E145" s="54">
        <f xml:space="preserve"> IF(COUNTIFS($J$14:$J$89, E$106, $I$14:$I$89, "&gt; 0", $F$14:$F$89, "&lt;&gt;C", $K$14:$K$89, "&lt;="&amp;$A145, $L$14:$L$89, "&gt;="&amp;$A146) &lt; 2, COUNTIFS($J$14:$J$89, E$106, $I$14:$I$89, "&gt; 0", $F$14:$F$89, "&lt;&gt;C", $K$14:$K$89, "&lt;="&amp;$A145, $L$14:$L$89, "&gt;="&amp;$A146), MAX(SUM(COUNTIFS($J$14:$J$89, E$106, $I$14:$I$89, "&gt; 0", $F$14:$F$89, "&lt;&gt;C", $G$14:$G$89, {"1"}, $G$14:$G$89, {"1"}, $K$14:$K$89, "&lt;="&amp;$A145, $L$14:$L$89, "&gt;="&amp;$A146)), SUM(COUNTIFS($J$14:$J$89, E$106, $I$14:$I$89, "&gt; 0", $F$14:$F$89, "&lt;&gt;C", $G$14:$G$89, {"1","5W1"}, $G$14:$G$89, {"1";"5W1"}, $K$14:$K$89, "&lt;="&amp;$A145, $L$14:$L$89, "&gt;="&amp;$A146)), SUM(COUNTIFS($J$14:$J$89, E$106, $I$14:$I$89, "&gt; 0", $F$14:$F$89, "&lt;&gt;C", $G$14:$G$89, {"1","5W2"}, $G$14:$G$89, {"1";"5W2"}, $K$14:$K$89, "&lt;="&amp;$A145, $L$14:$L$89, "&gt;="&amp;$A146)), SUM(COUNTIFS($J$14:$J$89, E$106, $I$14:$I$89, "&gt; 0", $F$14:$F$89, "&lt;&gt;C", $G$14:$G$89, {"1","5W3"}, $G$14:$G$89, {"1";"5W3"}, $K$14:$K$89, "&lt;="&amp;$A145, $L$14:$L$89, "&gt;="&amp;$A146)), SUM(COUNTIFS($J$14:$J$89, E$106, $I$14:$I$89, "&gt; 0", $F$14:$F$89, "&lt;&gt;C", $G$14:$G$89, {"1","8W1"}, $G$14:$G$89, {"1";"8W1"}, $K$14:$K$89, "&lt;="&amp;$A145, $L$14:$L$89, "&gt;="&amp;$A146)), SUM(COUNTIFS($J$14:$J$89, E$106, $I$14:$I$89, "&gt; 0", $F$14:$F$89, "&lt;&gt;C", $G$14:$G$89, {"1","8W2"}, $G$14:$G$89, {"1";"8W2"}, $K$14:$K$89, "&lt;="&amp;$A145, $L$14:$L$89, "&gt;="&amp;$A146)), SUM(COUNTIFS($J$14:$J$89, E$106, $I$14:$I$89, "&gt; 0", $F$14:$F$89, "&lt;&gt;C", $G$14:$G$89, {"8W1","5W1"}, $G$14:$G$89, {"8W1";"5W1"}, $K$14:$K$89, "&lt;="&amp;$A145, $L$14:$L$89, "&gt;="&amp;$A146)), SUM(COUNTIFS($J$14:$J$89, E$106, $I$14:$I$89, "&gt; 0", $F$14:$F$89, "&lt;&gt;C", $G$14:$G$89, {"8W1","5W2"}, $G$14:$G$89, {"8W1";"5W2"}, $K$14:$K$89, "&lt;="&amp;$A145, $L$14:$L$89, "&gt;="&amp;$A146)), SUM(COUNTIFS($J$14:$J$89, E$106, $I$14:$I$89, "&gt; 0", $F$14:$F$89, "&lt;&gt;C", $G$14:$G$89, {"8W2","5W2"}, $G$14:$G$89, {"8W2";"5W2"}, $K$14:$K$89, "&lt;="&amp;$A145, $L$14:$L$89, "&gt;="&amp;$A146)), SUM(COUNTIFS($J$14:$J$89, E$106, $I$14:$I$89, "&gt; 0", $F$14:$F$89, "&lt;&gt;C", $G$14:$G$89, {"8W2","5W3"}, $G$14:$G$89, {"8W2";"5W3"}, $K$14:$K$89, "&lt;="&amp;$A145, $L$14:$L$89, "&gt;="&amp;$A146))))</f>
        <v>1</v>
      </c>
      <c r="F145" s="54">
        <f xml:space="preserve"> IF(COUNTIFS($J$14:$J$89, F$106, $I$14:$I$89, "&gt; 0", $F$14:$F$89, "&lt;&gt;C", $K$14:$K$89, "&lt;="&amp;$A145, $L$14:$L$89, "&gt;="&amp;$A146) &lt; 2, COUNTIFS($J$14:$J$89, F$106, $I$14:$I$89, "&gt; 0", $F$14:$F$89, "&lt;&gt;C", $K$14:$K$89, "&lt;="&amp;$A145, $L$14:$L$89, "&gt;="&amp;$A146), MAX(SUM(COUNTIFS($J$14:$J$89, F$106, $I$14:$I$89, "&gt; 0", $F$14:$F$89, "&lt;&gt;C", $G$14:$G$89, {"1"}, $G$14:$G$89, {"1"}, $K$14:$K$89, "&lt;="&amp;$A145, $L$14:$L$89, "&gt;="&amp;$A146)), SUM(COUNTIFS($J$14:$J$89, F$106, $I$14:$I$89, "&gt; 0", $F$14:$F$89, "&lt;&gt;C", $G$14:$G$89, {"1","5W1"}, $G$14:$G$89, {"1";"5W1"}, $K$14:$K$89, "&lt;="&amp;$A145, $L$14:$L$89, "&gt;="&amp;$A146)), SUM(COUNTIFS($J$14:$J$89, F$106, $I$14:$I$89, "&gt; 0", $F$14:$F$89, "&lt;&gt;C", $G$14:$G$89, {"1","5W2"}, $G$14:$G$89, {"1";"5W2"}, $K$14:$K$89, "&lt;="&amp;$A145, $L$14:$L$89, "&gt;="&amp;$A146)), SUM(COUNTIFS($J$14:$J$89, F$106, $I$14:$I$89, "&gt; 0", $F$14:$F$89, "&lt;&gt;C", $G$14:$G$89, {"1","5W3"}, $G$14:$G$89, {"1";"5W3"}, $K$14:$K$89, "&lt;="&amp;$A145, $L$14:$L$89, "&gt;="&amp;$A146)), SUM(COUNTIFS($J$14:$J$89, F$106, $I$14:$I$89, "&gt; 0", $F$14:$F$89, "&lt;&gt;C", $G$14:$G$89, {"1","8W1"}, $G$14:$G$89, {"1";"8W1"}, $K$14:$K$89, "&lt;="&amp;$A145, $L$14:$L$89, "&gt;="&amp;$A146)), SUM(COUNTIFS($J$14:$J$89, F$106, $I$14:$I$89, "&gt; 0", $F$14:$F$89, "&lt;&gt;C", $G$14:$G$89, {"1","8W2"}, $G$14:$G$89, {"1";"8W2"}, $K$14:$K$89, "&lt;="&amp;$A145, $L$14:$L$89, "&gt;="&amp;$A146)), SUM(COUNTIFS($J$14:$J$89, F$106, $I$14:$I$89, "&gt; 0", $F$14:$F$89, "&lt;&gt;C", $G$14:$G$89, {"8W1","5W1"}, $G$14:$G$89, {"8W1";"5W1"}, $K$14:$K$89, "&lt;="&amp;$A145, $L$14:$L$89, "&gt;="&amp;$A146)), SUM(COUNTIFS($J$14:$J$89, F$106, $I$14:$I$89, "&gt; 0", $F$14:$F$89, "&lt;&gt;C", $G$14:$G$89, {"8W1","5W2"}, $G$14:$G$89, {"8W1";"5W2"}, $K$14:$K$89, "&lt;="&amp;$A145, $L$14:$L$89, "&gt;="&amp;$A146)), SUM(COUNTIFS($J$14:$J$89, F$106, $I$14:$I$89, "&gt; 0", $F$14:$F$89, "&lt;&gt;C", $G$14:$G$89, {"8W2","5W2"}, $G$14:$G$89, {"8W2";"5W2"}, $K$14:$K$89, "&lt;="&amp;$A145, $L$14:$L$89, "&gt;="&amp;$A146)), SUM(COUNTIFS($J$14:$J$89, F$106, $I$14:$I$89, "&gt; 0", $F$14:$F$89, "&lt;&gt;C", $G$14:$G$89, {"8W2","5W3"}, $G$14:$G$89, {"8W2";"5W3"}, $K$14:$K$89, "&lt;="&amp;$A145, $L$14:$L$89, "&gt;="&amp;$A146))))</f>
        <v>0</v>
      </c>
      <c r="G145" s="54">
        <f xml:space="preserve"> IF(COUNTIFS($J$14:$J$89, G$106, $I$14:$I$89, "&gt; 0", $F$14:$F$89, "&lt;&gt;C", $K$14:$K$89, "&lt;="&amp;$A145, $L$14:$L$89, "&gt;="&amp;$A146) &lt; 2, COUNTIFS($J$14:$J$89, G$106, $I$14:$I$89, "&gt; 0", $F$14:$F$89, "&lt;&gt;C", $K$14:$K$89, "&lt;="&amp;$A145, $L$14:$L$89, "&gt;="&amp;$A146), MAX(SUM(COUNTIFS($J$14:$J$89, G$106, $I$14:$I$89, "&gt; 0", $F$14:$F$89, "&lt;&gt;C", $G$14:$G$89, {"1"}, $G$14:$G$89, {"1"}, $K$14:$K$89, "&lt;="&amp;$A145, $L$14:$L$89, "&gt;="&amp;$A146)), SUM(COUNTIFS($J$14:$J$89, G$106, $I$14:$I$89, "&gt; 0", $F$14:$F$89, "&lt;&gt;C", $G$14:$G$89, {"1","5W1"}, $G$14:$G$89, {"1";"5W1"}, $K$14:$K$89, "&lt;="&amp;$A145, $L$14:$L$89, "&gt;="&amp;$A146)), SUM(COUNTIFS($J$14:$J$89, G$106, $I$14:$I$89, "&gt; 0", $F$14:$F$89, "&lt;&gt;C", $G$14:$G$89, {"1","5W2"}, $G$14:$G$89, {"1";"5W2"}, $K$14:$K$89, "&lt;="&amp;$A145, $L$14:$L$89, "&gt;="&amp;$A146)), SUM(COUNTIFS($J$14:$J$89, G$106, $I$14:$I$89, "&gt; 0", $F$14:$F$89, "&lt;&gt;C", $G$14:$G$89, {"1","5W3"}, $G$14:$G$89, {"1";"5W3"}, $K$14:$K$89, "&lt;="&amp;$A145, $L$14:$L$89, "&gt;="&amp;$A146)), SUM(COUNTIFS($J$14:$J$89, G$106, $I$14:$I$89, "&gt; 0", $F$14:$F$89, "&lt;&gt;C", $G$14:$G$89, {"1","8W1"}, $G$14:$G$89, {"1";"8W1"}, $K$14:$K$89, "&lt;="&amp;$A145, $L$14:$L$89, "&gt;="&amp;$A146)), SUM(COUNTIFS($J$14:$J$89, G$106, $I$14:$I$89, "&gt; 0", $F$14:$F$89, "&lt;&gt;C", $G$14:$G$89, {"1","8W2"}, $G$14:$G$89, {"1";"8W2"}, $K$14:$K$89, "&lt;="&amp;$A145, $L$14:$L$89, "&gt;="&amp;$A146)), SUM(COUNTIFS($J$14:$J$89, G$106, $I$14:$I$89, "&gt; 0", $F$14:$F$89, "&lt;&gt;C", $G$14:$G$89, {"8W1","5W1"}, $G$14:$G$89, {"8W1";"5W1"}, $K$14:$K$89, "&lt;="&amp;$A145, $L$14:$L$89, "&gt;="&amp;$A146)), SUM(COUNTIFS($J$14:$J$89, G$106, $I$14:$I$89, "&gt; 0", $F$14:$F$89, "&lt;&gt;C", $G$14:$G$89, {"8W1","5W2"}, $G$14:$G$89, {"8W1";"5W2"}, $K$14:$K$89, "&lt;="&amp;$A145, $L$14:$L$89, "&gt;="&amp;$A146)), SUM(COUNTIFS($J$14:$J$89, G$106, $I$14:$I$89, "&gt; 0", $F$14:$F$89, "&lt;&gt;C", $G$14:$G$89, {"8W2","5W2"}, $G$14:$G$89, {"8W2";"5W2"}, $K$14:$K$89, "&lt;="&amp;$A145, $L$14:$L$89, "&gt;="&amp;$A146)), SUM(COUNTIFS($J$14:$J$89, G$106, $I$14:$I$89, "&gt; 0", $F$14:$F$89, "&lt;&gt;C", $G$14:$G$89, {"8W2","5W3"}, $G$14:$G$89, {"8W2";"5W3"}, $K$14:$K$89, "&lt;="&amp;$A145, $L$14:$L$89, "&gt;="&amp;$A146))))</f>
        <v>1</v>
      </c>
      <c r="H145" s="54">
        <f xml:space="preserve"> IF(COUNTIFS($J$14:$J$89, H$106, $I$14:$I$89, "&gt; 0", $F$14:$F$89, "&lt;&gt;C", $K$14:$K$89, "&lt;="&amp;$A145, $L$14:$L$89, "&gt;="&amp;$A146) &lt; 2, COUNTIFS($J$14:$J$89, H$106, $I$14:$I$89, "&gt; 0", $F$14:$F$89, "&lt;&gt;C", $K$14:$K$89, "&lt;="&amp;$A145, $L$14:$L$89, "&gt;="&amp;$A146), MAX(SUM(COUNTIFS($J$14:$J$89, H$106, $I$14:$I$89, "&gt; 0", $F$14:$F$89, "&lt;&gt;C", $G$14:$G$89, {"1"}, $G$14:$G$89, {"1"}, $K$14:$K$89, "&lt;="&amp;$A145, $L$14:$L$89, "&gt;="&amp;$A146)), SUM(COUNTIFS($J$14:$J$89, H$106, $I$14:$I$89, "&gt; 0", $F$14:$F$89, "&lt;&gt;C", $G$14:$G$89, {"1","5W1"}, $G$14:$G$89, {"1";"5W1"}, $K$14:$K$89, "&lt;="&amp;$A145, $L$14:$L$89, "&gt;="&amp;$A146)), SUM(COUNTIFS($J$14:$J$89, H$106, $I$14:$I$89, "&gt; 0", $F$14:$F$89, "&lt;&gt;C", $G$14:$G$89, {"1","5W2"}, $G$14:$G$89, {"1";"5W2"}, $K$14:$K$89, "&lt;="&amp;$A145, $L$14:$L$89, "&gt;="&amp;$A146)), SUM(COUNTIFS($J$14:$J$89, H$106, $I$14:$I$89, "&gt; 0", $F$14:$F$89, "&lt;&gt;C", $G$14:$G$89, {"1","5W3"}, $G$14:$G$89, {"1";"5W3"}, $K$14:$K$89, "&lt;="&amp;$A145, $L$14:$L$89, "&gt;="&amp;$A146)), SUM(COUNTIFS($J$14:$J$89, H$106, $I$14:$I$89, "&gt; 0", $F$14:$F$89, "&lt;&gt;C", $G$14:$G$89, {"1","8W1"}, $G$14:$G$89, {"1";"8W1"}, $K$14:$K$89, "&lt;="&amp;$A145, $L$14:$L$89, "&gt;="&amp;$A146)), SUM(COUNTIFS($J$14:$J$89, H$106, $I$14:$I$89, "&gt; 0", $F$14:$F$89, "&lt;&gt;C", $G$14:$G$89, {"1","8W2"}, $G$14:$G$89, {"1";"8W2"}, $K$14:$K$89, "&lt;="&amp;$A145, $L$14:$L$89, "&gt;="&amp;$A146)), SUM(COUNTIFS($J$14:$J$89, H$106, $I$14:$I$89, "&gt; 0", $F$14:$F$89, "&lt;&gt;C", $G$14:$G$89, {"8W1","5W1"}, $G$14:$G$89, {"8W1";"5W1"}, $K$14:$K$89, "&lt;="&amp;$A145, $L$14:$L$89, "&gt;="&amp;$A146)), SUM(COUNTIFS($J$14:$J$89, H$106, $I$14:$I$89, "&gt; 0", $F$14:$F$89, "&lt;&gt;C", $G$14:$G$89, {"8W1","5W2"}, $G$14:$G$89, {"8W1";"5W2"}, $K$14:$K$89, "&lt;="&amp;$A145, $L$14:$L$89, "&gt;="&amp;$A146)), SUM(COUNTIFS($J$14:$J$89, H$106, $I$14:$I$89, "&gt; 0", $F$14:$F$89, "&lt;&gt;C", $G$14:$G$89, {"8W2","5W2"}, $G$14:$G$89, {"8W2";"5W2"}, $K$14:$K$89, "&lt;="&amp;$A145, $L$14:$L$89, "&gt;="&amp;$A146)), SUM(COUNTIFS($J$14:$J$89, H$106, $I$14:$I$89, "&gt; 0", $F$14:$F$89, "&lt;&gt;C", $G$14:$G$89, {"8W2","5W3"}, $G$14:$G$89, {"8W2";"5W3"}, $K$14:$K$89, "&lt;="&amp;$A145, $L$14:$L$89, "&gt;="&amp;$A146))))</f>
        <v>0</v>
      </c>
      <c r="P145"/>
    </row>
    <row r="146" spans="1:16" ht="15" x14ac:dyDescent="0.25">
      <c r="A146" s="152">
        <f t="shared" si="5"/>
        <v>0.71874999999999956</v>
      </c>
      <c r="B146" s="202" t="str">
        <f t="shared" si="4"/>
        <v>5:15 PM-5:30 PM</v>
      </c>
      <c r="C146" s="54">
        <f xml:space="preserve"> IF(COUNTIFS($J$14:$J$89, C$106, $I$14:$I$89, "&gt; 0", $F$14:$F$89, "&lt;&gt;C", $K$14:$K$89, "&lt;="&amp;$A146, $L$14:$L$89, "&gt;="&amp;$A147) &lt; 2, COUNTIFS($J$14:$J$89, C$106, $I$14:$I$89, "&gt; 0", $F$14:$F$89, "&lt;&gt;C", $K$14:$K$89, "&lt;="&amp;$A146, $L$14:$L$89, "&gt;="&amp;$A147), MAX(SUM(COUNTIFS($J$14:$J$89, C$106, $I$14:$I$89, "&gt; 0", $F$14:$F$89, "&lt;&gt;C", $G$14:$G$89, {"1"}, $G$14:$G$89, {"1"}, $K$14:$K$89, "&lt;="&amp;$A146, $L$14:$L$89, "&gt;="&amp;$A147)), SUM(COUNTIFS($J$14:$J$89, C$106, $I$14:$I$89, "&gt; 0", $F$14:$F$89, "&lt;&gt;C", $G$14:$G$89, {"1","5W1"}, $G$14:$G$89, {"1";"5W1"}, $K$14:$K$89, "&lt;="&amp;$A146, $L$14:$L$89, "&gt;="&amp;$A147)), SUM(COUNTIFS($J$14:$J$89, C$106, $I$14:$I$89, "&gt; 0", $F$14:$F$89, "&lt;&gt;C", $G$14:$G$89, {"1","5W2"}, $G$14:$G$89, {"1";"5W2"}, $K$14:$K$89, "&lt;="&amp;$A146, $L$14:$L$89, "&gt;="&amp;$A147)), SUM(COUNTIFS($J$14:$J$89, C$106, $I$14:$I$89, "&gt; 0", $F$14:$F$89, "&lt;&gt;C", $G$14:$G$89, {"1","5W3"}, $G$14:$G$89, {"1";"5W3"}, $K$14:$K$89, "&lt;="&amp;$A146, $L$14:$L$89, "&gt;="&amp;$A147)), SUM(COUNTIFS($J$14:$J$89, C$106, $I$14:$I$89, "&gt; 0", $F$14:$F$89, "&lt;&gt;C", $G$14:$G$89, {"1","8W1"}, $G$14:$G$89, {"1";"8W1"}, $K$14:$K$89, "&lt;="&amp;$A146, $L$14:$L$89, "&gt;="&amp;$A147)), SUM(COUNTIFS($J$14:$J$89, C$106, $I$14:$I$89, "&gt; 0", $F$14:$F$89, "&lt;&gt;C", $G$14:$G$89, {"1","8W2"}, $G$14:$G$89, {"1";"8W2"}, $K$14:$K$89, "&lt;="&amp;$A146, $L$14:$L$89, "&gt;="&amp;$A147)), SUM(COUNTIFS($J$14:$J$89, C$106, $I$14:$I$89, "&gt; 0", $F$14:$F$89, "&lt;&gt;C", $G$14:$G$89, {"8W1","5W1"}, $G$14:$G$89, {"8W1";"5W1"}, $K$14:$K$89, "&lt;="&amp;$A146, $L$14:$L$89, "&gt;="&amp;$A147)), SUM(COUNTIFS($J$14:$J$89, C$106, $I$14:$I$89, "&gt; 0", $F$14:$F$89, "&lt;&gt;C", $G$14:$G$89, {"8W1","5W2"}, $G$14:$G$89, {"8W1";"5W2"}, $K$14:$K$89, "&lt;="&amp;$A146, $L$14:$L$89, "&gt;="&amp;$A147)), SUM(COUNTIFS($J$14:$J$89, C$106, $I$14:$I$89, "&gt; 0", $F$14:$F$89, "&lt;&gt;C", $G$14:$G$89, {"8W2","5W2"}, $G$14:$G$89, {"8W2";"5W2"}, $K$14:$K$89, "&lt;="&amp;$A146, $L$14:$L$89, "&gt;="&amp;$A147)), SUM(COUNTIFS($J$14:$J$89, C$106, $I$14:$I$89, "&gt; 0", $F$14:$F$89, "&lt;&gt;C", $G$14:$G$89, {"8W2","5W3"}, $G$14:$G$89, {"8W2";"5W3"}, $K$14:$K$89, "&lt;="&amp;$A146, $L$14:$L$89, "&gt;="&amp;$A147))))</f>
        <v>0</v>
      </c>
      <c r="D146" s="54">
        <f xml:space="preserve"> IF(COUNTIFS($J$14:$J$89, D$106, $I$14:$I$89, "&gt; 0", $F$14:$F$89, "&lt;&gt;C", $K$14:$K$89, "&lt;="&amp;$A146, $L$14:$L$89, "&gt;="&amp;$A147) &lt; 2, COUNTIFS($J$14:$J$89, D$106, $I$14:$I$89, "&gt; 0", $F$14:$F$89, "&lt;&gt;C", $K$14:$K$89, "&lt;="&amp;$A146, $L$14:$L$89, "&gt;="&amp;$A147), MAX(SUM(COUNTIFS($J$14:$J$89, D$106, $I$14:$I$89, "&gt; 0", $F$14:$F$89, "&lt;&gt;C", $G$14:$G$89, {"1"}, $G$14:$G$89, {"1"}, $K$14:$K$89, "&lt;="&amp;$A146, $L$14:$L$89, "&gt;="&amp;$A147)), SUM(COUNTIFS($J$14:$J$89, D$106, $I$14:$I$89, "&gt; 0", $F$14:$F$89, "&lt;&gt;C", $G$14:$G$89, {"1","5W1"}, $G$14:$G$89, {"1";"5W1"}, $K$14:$K$89, "&lt;="&amp;$A146, $L$14:$L$89, "&gt;="&amp;$A147)), SUM(COUNTIFS($J$14:$J$89, D$106, $I$14:$I$89, "&gt; 0", $F$14:$F$89, "&lt;&gt;C", $G$14:$G$89, {"1","5W2"}, $G$14:$G$89, {"1";"5W2"}, $K$14:$K$89, "&lt;="&amp;$A146, $L$14:$L$89, "&gt;="&amp;$A147)), SUM(COUNTIFS($J$14:$J$89, D$106, $I$14:$I$89, "&gt; 0", $F$14:$F$89, "&lt;&gt;C", $G$14:$G$89, {"1","5W3"}, $G$14:$G$89, {"1";"5W3"}, $K$14:$K$89, "&lt;="&amp;$A146, $L$14:$L$89, "&gt;="&amp;$A147)), SUM(COUNTIFS($J$14:$J$89, D$106, $I$14:$I$89, "&gt; 0", $F$14:$F$89, "&lt;&gt;C", $G$14:$G$89, {"1","8W1"}, $G$14:$G$89, {"1";"8W1"}, $K$14:$K$89, "&lt;="&amp;$A146, $L$14:$L$89, "&gt;="&amp;$A147)), SUM(COUNTIFS($J$14:$J$89, D$106, $I$14:$I$89, "&gt; 0", $F$14:$F$89, "&lt;&gt;C", $G$14:$G$89, {"1","8W2"}, $G$14:$G$89, {"1";"8W2"}, $K$14:$K$89, "&lt;="&amp;$A146, $L$14:$L$89, "&gt;="&amp;$A147)), SUM(COUNTIFS($J$14:$J$89, D$106, $I$14:$I$89, "&gt; 0", $F$14:$F$89, "&lt;&gt;C", $G$14:$G$89, {"8W1","5W1"}, $G$14:$G$89, {"8W1";"5W1"}, $K$14:$K$89, "&lt;="&amp;$A146, $L$14:$L$89, "&gt;="&amp;$A147)), SUM(COUNTIFS($J$14:$J$89, D$106, $I$14:$I$89, "&gt; 0", $F$14:$F$89, "&lt;&gt;C", $G$14:$G$89, {"8W1","5W2"}, $G$14:$G$89, {"8W1";"5W2"}, $K$14:$K$89, "&lt;="&amp;$A146, $L$14:$L$89, "&gt;="&amp;$A147)), SUM(COUNTIFS($J$14:$J$89, D$106, $I$14:$I$89, "&gt; 0", $F$14:$F$89, "&lt;&gt;C", $G$14:$G$89, {"8W2","5W2"}, $G$14:$G$89, {"8W2";"5W2"}, $K$14:$K$89, "&lt;="&amp;$A146, $L$14:$L$89, "&gt;="&amp;$A147)), SUM(COUNTIFS($J$14:$J$89, D$106, $I$14:$I$89, "&gt; 0", $F$14:$F$89, "&lt;&gt;C", $G$14:$G$89, {"8W2","5W3"}, $G$14:$G$89, {"8W2";"5W3"}, $K$14:$K$89, "&lt;="&amp;$A146, $L$14:$L$89, "&gt;="&amp;$A147))))</f>
        <v>1</v>
      </c>
      <c r="E146" s="54">
        <f xml:space="preserve"> IF(COUNTIFS($J$14:$J$89, E$106, $I$14:$I$89, "&gt; 0", $F$14:$F$89, "&lt;&gt;C", $K$14:$K$89, "&lt;="&amp;$A146, $L$14:$L$89, "&gt;="&amp;$A147) &lt; 2, COUNTIFS($J$14:$J$89, E$106, $I$14:$I$89, "&gt; 0", $F$14:$F$89, "&lt;&gt;C", $K$14:$K$89, "&lt;="&amp;$A146, $L$14:$L$89, "&gt;="&amp;$A147), MAX(SUM(COUNTIFS($J$14:$J$89, E$106, $I$14:$I$89, "&gt; 0", $F$14:$F$89, "&lt;&gt;C", $G$14:$G$89, {"1"}, $G$14:$G$89, {"1"}, $K$14:$K$89, "&lt;="&amp;$A146, $L$14:$L$89, "&gt;="&amp;$A147)), SUM(COUNTIFS($J$14:$J$89, E$106, $I$14:$I$89, "&gt; 0", $F$14:$F$89, "&lt;&gt;C", $G$14:$G$89, {"1","5W1"}, $G$14:$G$89, {"1";"5W1"}, $K$14:$K$89, "&lt;="&amp;$A146, $L$14:$L$89, "&gt;="&amp;$A147)), SUM(COUNTIFS($J$14:$J$89, E$106, $I$14:$I$89, "&gt; 0", $F$14:$F$89, "&lt;&gt;C", $G$14:$G$89, {"1","5W2"}, $G$14:$G$89, {"1";"5W2"}, $K$14:$K$89, "&lt;="&amp;$A146, $L$14:$L$89, "&gt;="&amp;$A147)), SUM(COUNTIFS($J$14:$J$89, E$106, $I$14:$I$89, "&gt; 0", $F$14:$F$89, "&lt;&gt;C", $G$14:$G$89, {"1","5W3"}, $G$14:$G$89, {"1";"5W3"}, $K$14:$K$89, "&lt;="&amp;$A146, $L$14:$L$89, "&gt;="&amp;$A147)), SUM(COUNTIFS($J$14:$J$89, E$106, $I$14:$I$89, "&gt; 0", $F$14:$F$89, "&lt;&gt;C", $G$14:$G$89, {"1","8W1"}, $G$14:$G$89, {"1";"8W1"}, $K$14:$K$89, "&lt;="&amp;$A146, $L$14:$L$89, "&gt;="&amp;$A147)), SUM(COUNTIFS($J$14:$J$89, E$106, $I$14:$I$89, "&gt; 0", $F$14:$F$89, "&lt;&gt;C", $G$14:$G$89, {"1","8W2"}, $G$14:$G$89, {"1";"8W2"}, $K$14:$K$89, "&lt;="&amp;$A146, $L$14:$L$89, "&gt;="&amp;$A147)), SUM(COUNTIFS($J$14:$J$89, E$106, $I$14:$I$89, "&gt; 0", $F$14:$F$89, "&lt;&gt;C", $G$14:$G$89, {"8W1","5W1"}, $G$14:$G$89, {"8W1";"5W1"}, $K$14:$K$89, "&lt;="&amp;$A146, $L$14:$L$89, "&gt;="&amp;$A147)), SUM(COUNTIFS($J$14:$J$89, E$106, $I$14:$I$89, "&gt; 0", $F$14:$F$89, "&lt;&gt;C", $G$14:$G$89, {"8W1","5W2"}, $G$14:$G$89, {"8W1";"5W2"}, $K$14:$K$89, "&lt;="&amp;$A146, $L$14:$L$89, "&gt;="&amp;$A147)), SUM(COUNTIFS($J$14:$J$89, E$106, $I$14:$I$89, "&gt; 0", $F$14:$F$89, "&lt;&gt;C", $G$14:$G$89, {"8W2","5W2"}, $G$14:$G$89, {"8W2";"5W2"}, $K$14:$K$89, "&lt;="&amp;$A146, $L$14:$L$89, "&gt;="&amp;$A147)), SUM(COUNTIFS($J$14:$J$89, E$106, $I$14:$I$89, "&gt; 0", $F$14:$F$89, "&lt;&gt;C", $G$14:$G$89, {"8W2","5W3"}, $G$14:$G$89, {"8W2";"5W3"}, $K$14:$K$89, "&lt;="&amp;$A146, $L$14:$L$89, "&gt;="&amp;$A147))))</f>
        <v>0</v>
      </c>
      <c r="F146" s="54">
        <f xml:space="preserve"> IF(COUNTIFS($J$14:$J$89, F$106, $I$14:$I$89, "&gt; 0", $F$14:$F$89, "&lt;&gt;C", $K$14:$K$89, "&lt;="&amp;$A146, $L$14:$L$89, "&gt;="&amp;$A147) &lt; 2, COUNTIFS($J$14:$J$89, F$106, $I$14:$I$89, "&gt; 0", $F$14:$F$89, "&lt;&gt;C", $K$14:$K$89, "&lt;="&amp;$A146, $L$14:$L$89, "&gt;="&amp;$A147), MAX(SUM(COUNTIFS($J$14:$J$89, F$106, $I$14:$I$89, "&gt; 0", $F$14:$F$89, "&lt;&gt;C", $G$14:$G$89, {"1"}, $G$14:$G$89, {"1"}, $K$14:$K$89, "&lt;="&amp;$A146, $L$14:$L$89, "&gt;="&amp;$A147)), SUM(COUNTIFS($J$14:$J$89, F$106, $I$14:$I$89, "&gt; 0", $F$14:$F$89, "&lt;&gt;C", $G$14:$G$89, {"1","5W1"}, $G$14:$G$89, {"1";"5W1"}, $K$14:$K$89, "&lt;="&amp;$A146, $L$14:$L$89, "&gt;="&amp;$A147)), SUM(COUNTIFS($J$14:$J$89, F$106, $I$14:$I$89, "&gt; 0", $F$14:$F$89, "&lt;&gt;C", $G$14:$G$89, {"1","5W2"}, $G$14:$G$89, {"1";"5W2"}, $K$14:$K$89, "&lt;="&amp;$A146, $L$14:$L$89, "&gt;="&amp;$A147)), SUM(COUNTIFS($J$14:$J$89, F$106, $I$14:$I$89, "&gt; 0", $F$14:$F$89, "&lt;&gt;C", $G$14:$G$89, {"1","5W3"}, $G$14:$G$89, {"1";"5W3"}, $K$14:$K$89, "&lt;="&amp;$A146, $L$14:$L$89, "&gt;="&amp;$A147)), SUM(COUNTIFS($J$14:$J$89, F$106, $I$14:$I$89, "&gt; 0", $F$14:$F$89, "&lt;&gt;C", $G$14:$G$89, {"1","8W1"}, $G$14:$G$89, {"1";"8W1"}, $K$14:$K$89, "&lt;="&amp;$A146, $L$14:$L$89, "&gt;="&amp;$A147)), SUM(COUNTIFS($J$14:$J$89, F$106, $I$14:$I$89, "&gt; 0", $F$14:$F$89, "&lt;&gt;C", $G$14:$G$89, {"1","8W2"}, $G$14:$G$89, {"1";"8W2"}, $K$14:$K$89, "&lt;="&amp;$A146, $L$14:$L$89, "&gt;="&amp;$A147)), SUM(COUNTIFS($J$14:$J$89, F$106, $I$14:$I$89, "&gt; 0", $F$14:$F$89, "&lt;&gt;C", $G$14:$G$89, {"8W1","5W1"}, $G$14:$G$89, {"8W1";"5W1"}, $K$14:$K$89, "&lt;="&amp;$A146, $L$14:$L$89, "&gt;="&amp;$A147)), SUM(COUNTIFS($J$14:$J$89, F$106, $I$14:$I$89, "&gt; 0", $F$14:$F$89, "&lt;&gt;C", $G$14:$G$89, {"8W1","5W2"}, $G$14:$G$89, {"8W1";"5W2"}, $K$14:$K$89, "&lt;="&amp;$A146, $L$14:$L$89, "&gt;="&amp;$A147)), SUM(COUNTIFS($J$14:$J$89, F$106, $I$14:$I$89, "&gt; 0", $F$14:$F$89, "&lt;&gt;C", $G$14:$G$89, {"8W2","5W2"}, $G$14:$G$89, {"8W2";"5W2"}, $K$14:$K$89, "&lt;="&amp;$A146, $L$14:$L$89, "&gt;="&amp;$A147)), SUM(COUNTIFS($J$14:$J$89, F$106, $I$14:$I$89, "&gt; 0", $F$14:$F$89, "&lt;&gt;C", $G$14:$G$89, {"8W2","5W3"}, $G$14:$G$89, {"8W2";"5W3"}, $K$14:$K$89, "&lt;="&amp;$A146, $L$14:$L$89, "&gt;="&amp;$A147))))</f>
        <v>0</v>
      </c>
      <c r="G146" s="54">
        <f xml:space="preserve"> IF(COUNTIFS($J$14:$J$89, G$106, $I$14:$I$89, "&gt; 0", $F$14:$F$89, "&lt;&gt;C", $K$14:$K$89, "&lt;="&amp;$A146, $L$14:$L$89, "&gt;="&amp;$A147) &lt; 2, COUNTIFS($J$14:$J$89, G$106, $I$14:$I$89, "&gt; 0", $F$14:$F$89, "&lt;&gt;C", $K$14:$K$89, "&lt;="&amp;$A146, $L$14:$L$89, "&gt;="&amp;$A147), MAX(SUM(COUNTIFS($J$14:$J$89, G$106, $I$14:$I$89, "&gt; 0", $F$14:$F$89, "&lt;&gt;C", $G$14:$G$89, {"1"}, $G$14:$G$89, {"1"}, $K$14:$K$89, "&lt;="&amp;$A146, $L$14:$L$89, "&gt;="&amp;$A147)), SUM(COUNTIFS($J$14:$J$89, G$106, $I$14:$I$89, "&gt; 0", $F$14:$F$89, "&lt;&gt;C", $G$14:$G$89, {"1","5W1"}, $G$14:$G$89, {"1";"5W1"}, $K$14:$K$89, "&lt;="&amp;$A146, $L$14:$L$89, "&gt;="&amp;$A147)), SUM(COUNTIFS($J$14:$J$89, G$106, $I$14:$I$89, "&gt; 0", $F$14:$F$89, "&lt;&gt;C", $G$14:$G$89, {"1","5W2"}, $G$14:$G$89, {"1";"5W2"}, $K$14:$K$89, "&lt;="&amp;$A146, $L$14:$L$89, "&gt;="&amp;$A147)), SUM(COUNTIFS($J$14:$J$89, G$106, $I$14:$I$89, "&gt; 0", $F$14:$F$89, "&lt;&gt;C", $G$14:$G$89, {"1","5W3"}, $G$14:$G$89, {"1";"5W3"}, $K$14:$K$89, "&lt;="&amp;$A146, $L$14:$L$89, "&gt;="&amp;$A147)), SUM(COUNTIFS($J$14:$J$89, G$106, $I$14:$I$89, "&gt; 0", $F$14:$F$89, "&lt;&gt;C", $G$14:$G$89, {"1","8W1"}, $G$14:$G$89, {"1";"8W1"}, $K$14:$K$89, "&lt;="&amp;$A146, $L$14:$L$89, "&gt;="&amp;$A147)), SUM(COUNTIFS($J$14:$J$89, G$106, $I$14:$I$89, "&gt; 0", $F$14:$F$89, "&lt;&gt;C", $G$14:$G$89, {"1","8W2"}, $G$14:$G$89, {"1";"8W2"}, $K$14:$K$89, "&lt;="&amp;$A146, $L$14:$L$89, "&gt;="&amp;$A147)), SUM(COUNTIFS($J$14:$J$89, G$106, $I$14:$I$89, "&gt; 0", $F$14:$F$89, "&lt;&gt;C", $G$14:$G$89, {"8W1","5W1"}, $G$14:$G$89, {"8W1";"5W1"}, $K$14:$K$89, "&lt;="&amp;$A146, $L$14:$L$89, "&gt;="&amp;$A147)), SUM(COUNTIFS($J$14:$J$89, G$106, $I$14:$I$89, "&gt; 0", $F$14:$F$89, "&lt;&gt;C", $G$14:$G$89, {"8W1","5W2"}, $G$14:$G$89, {"8W1";"5W2"}, $K$14:$K$89, "&lt;="&amp;$A146, $L$14:$L$89, "&gt;="&amp;$A147)), SUM(COUNTIFS($J$14:$J$89, G$106, $I$14:$I$89, "&gt; 0", $F$14:$F$89, "&lt;&gt;C", $G$14:$G$89, {"8W2","5W2"}, $G$14:$G$89, {"8W2";"5W2"}, $K$14:$K$89, "&lt;="&amp;$A146, $L$14:$L$89, "&gt;="&amp;$A147)), SUM(COUNTIFS($J$14:$J$89, G$106, $I$14:$I$89, "&gt; 0", $F$14:$F$89, "&lt;&gt;C", $G$14:$G$89, {"8W2","5W3"}, $G$14:$G$89, {"8W2";"5W3"}, $K$14:$K$89, "&lt;="&amp;$A146, $L$14:$L$89, "&gt;="&amp;$A147))))</f>
        <v>0</v>
      </c>
      <c r="H146" s="54">
        <f xml:space="preserve"> IF(COUNTIFS($J$14:$J$89, H$106, $I$14:$I$89, "&gt; 0", $F$14:$F$89, "&lt;&gt;C", $K$14:$K$89, "&lt;="&amp;$A146, $L$14:$L$89, "&gt;="&amp;$A147) &lt; 2, COUNTIFS($J$14:$J$89, H$106, $I$14:$I$89, "&gt; 0", $F$14:$F$89, "&lt;&gt;C", $K$14:$K$89, "&lt;="&amp;$A146, $L$14:$L$89, "&gt;="&amp;$A147), MAX(SUM(COUNTIFS($J$14:$J$89, H$106, $I$14:$I$89, "&gt; 0", $F$14:$F$89, "&lt;&gt;C", $G$14:$G$89, {"1"}, $G$14:$G$89, {"1"}, $K$14:$K$89, "&lt;="&amp;$A146, $L$14:$L$89, "&gt;="&amp;$A147)), SUM(COUNTIFS($J$14:$J$89, H$106, $I$14:$I$89, "&gt; 0", $F$14:$F$89, "&lt;&gt;C", $G$14:$G$89, {"1","5W1"}, $G$14:$G$89, {"1";"5W1"}, $K$14:$K$89, "&lt;="&amp;$A146, $L$14:$L$89, "&gt;="&amp;$A147)), SUM(COUNTIFS($J$14:$J$89, H$106, $I$14:$I$89, "&gt; 0", $F$14:$F$89, "&lt;&gt;C", $G$14:$G$89, {"1","5W2"}, $G$14:$G$89, {"1";"5W2"}, $K$14:$K$89, "&lt;="&amp;$A146, $L$14:$L$89, "&gt;="&amp;$A147)), SUM(COUNTIFS($J$14:$J$89, H$106, $I$14:$I$89, "&gt; 0", $F$14:$F$89, "&lt;&gt;C", $G$14:$G$89, {"1","5W3"}, $G$14:$G$89, {"1";"5W3"}, $K$14:$K$89, "&lt;="&amp;$A146, $L$14:$L$89, "&gt;="&amp;$A147)), SUM(COUNTIFS($J$14:$J$89, H$106, $I$14:$I$89, "&gt; 0", $F$14:$F$89, "&lt;&gt;C", $G$14:$G$89, {"1","8W1"}, $G$14:$G$89, {"1";"8W1"}, $K$14:$K$89, "&lt;="&amp;$A146, $L$14:$L$89, "&gt;="&amp;$A147)), SUM(COUNTIFS($J$14:$J$89, H$106, $I$14:$I$89, "&gt; 0", $F$14:$F$89, "&lt;&gt;C", $G$14:$G$89, {"1","8W2"}, $G$14:$G$89, {"1";"8W2"}, $K$14:$K$89, "&lt;="&amp;$A146, $L$14:$L$89, "&gt;="&amp;$A147)), SUM(COUNTIFS($J$14:$J$89, H$106, $I$14:$I$89, "&gt; 0", $F$14:$F$89, "&lt;&gt;C", $G$14:$G$89, {"8W1","5W1"}, $G$14:$G$89, {"8W1";"5W1"}, $K$14:$K$89, "&lt;="&amp;$A146, $L$14:$L$89, "&gt;="&amp;$A147)), SUM(COUNTIFS($J$14:$J$89, H$106, $I$14:$I$89, "&gt; 0", $F$14:$F$89, "&lt;&gt;C", $G$14:$G$89, {"8W1","5W2"}, $G$14:$G$89, {"8W1";"5W2"}, $K$14:$K$89, "&lt;="&amp;$A146, $L$14:$L$89, "&gt;="&amp;$A147)), SUM(COUNTIFS($J$14:$J$89, H$106, $I$14:$I$89, "&gt; 0", $F$14:$F$89, "&lt;&gt;C", $G$14:$G$89, {"8W2","5W2"}, $G$14:$G$89, {"8W2";"5W2"}, $K$14:$K$89, "&lt;="&amp;$A146, $L$14:$L$89, "&gt;="&amp;$A147)), SUM(COUNTIFS($J$14:$J$89, H$106, $I$14:$I$89, "&gt; 0", $F$14:$F$89, "&lt;&gt;C", $G$14:$G$89, {"8W2","5W3"}, $G$14:$G$89, {"8W2";"5W3"}, $K$14:$K$89, "&lt;="&amp;$A146, $L$14:$L$89, "&gt;="&amp;$A147))))</f>
        <v>0</v>
      </c>
      <c r="P146"/>
    </row>
    <row r="147" spans="1:16" ht="15" x14ac:dyDescent="0.25">
      <c r="A147" s="152">
        <f t="shared" si="5"/>
        <v>0.72916666666666619</v>
      </c>
      <c r="B147" s="202" t="str">
        <f t="shared" si="4"/>
        <v>5:30 PM-5:45 PM</v>
      </c>
      <c r="C147" s="54">
        <f xml:space="preserve"> IF(COUNTIFS($J$14:$J$89, C$106, $I$14:$I$89, "&gt; 0", $F$14:$F$89, "&lt;&gt;C", $K$14:$K$89, "&lt;="&amp;$A147, $L$14:$L$89, "&gt;="&amp;$A148) &lt; 2, COUNTIFS($J$14:$J$89, C$106, $I$14:$I$89, "&gt; 0", $F$14:$F$89, "&lt;&gt;C", $K$14:$K$89, "&lt;="&amp;$A147, $L$14:$L$89, "&gt;="&amp;$A148), MAX(SUM(COUNTIFS($J$14:$J$89, C$106, $I$14:$I$89, "&gt; 0", $F$14:$F$89, "&lt;&gt;C", $G$14:$G$89, {"1"}, $G$14:$G$89, {"1"}, $K$14:$K$89, "&lt;="&amp;$A147, $L$14:$L$89, "&gt;="&amp;$A148)), SUM(COUNTIFS($J$14:$J$89, C$106, $I$14:$I$89, "&gt; 0", $F$14:$F$89, "&lt;&gt;C", $G$14:$G$89, {"1","5W1"}, $G$14:$G$89, {"1";"5W1"}, $K$14:$K$89, "&lt;="&amp;$A147, $L$14:$L$89, "&gt;="&amp;$A148)), SUM(COUNTIFS($J$14:$J$89, C$106, $I$14:$I$89, "&gt; 0", $F$14:$F$89, "&lt;&gt;C", $G$14:$G$89, {"1","5W2"}, $G$14:$G$89, {"1";"5W2"}, $K$14:$K$89, "&lt;="&amp;$A147, $L$14:$L$89, "&gt;="&amp;$A148)), SUM(COUNTIFS($J$14:$J$89, C$106, $I$14:$I$89, "&gt; 0", $F$14:$F$89, "&lt;&gt;C", $G$14:$G$89, {"1","5W3"}, $G$14:$G$89, {"1";"5W3"}, $K$14:$K$89, "&lt;="&amp;$A147, $L$14:$L$89, "&gt;="&amp;$A148)), SUM(COUNTIFS($J$14:$J$89, C$106, $I$14:$I$89, "&gt; 0", $F$14:$F$89, "&lt;&gt;C", $G$14:$G$89, {"1","8W1"}, $G$14:$G$89, {"1";"8W1"}, $K$14:$K$89, "&lt;="&amp;$A147, $L$14:$L$89, "&gt;="&amp;$A148)), SUM(COUNTIFS($J$14:$J$89, C$106, $I$14:$I$89, "&gt; 0", $F$14:$F$89, "&lt;&gt;C", $G$14:$G$89, {"1","8W2"}, $G$14:$G$89, {"1";"8W2"}, $K$14:$K$89, "&lt;="&amp;$A147, $L$14:$L$89, "&gt;="&amp;$A148)), SUM(COUNTIFS($J$14:$J$89, C$106, $I$14:$I$89, "&gt; 0", $F$14:$F$89, "&lt;&gt;C", $G$14:$G$89, {"8W1","5W1"}, $G$14:$G$89, {"8W1";"5W1"}, $K$14:$K$89, "&lt;="&amp;$A147, $L$14:$L$89, "&gt;="&amp;$A148)), SUM(COUNTIFS($J$14:$J$89, C$106, $I$14:$I$89, "&gt; 0", $F$14:$F$89, "&lt;&gt;C", $G$14:$G$89, {"8W1","5W2"}, $G$14:$G$89, {"8W1";"5W2"}, $K$14:$K$89, "&lt;="&amp;$A147, $L$14:$L$89, "&gt;="&amp;$A148)), SUM(COUNTIFS($J$14:$J$89, C$106, $I$14:$I$89, "&gt; 0", $F$14:$F$89, "&lt;&gt;C", $G$14:$G$89, {"8W2","5W2"}, $G$14:$G$89, {"8W2";"5W2"}, $K$14:$K$89, "&lt;="&amp;$A147, $L$14:$L$89, "&gt;="&amp;$A148)), SUM(COUNTIFS($J$14:$J$89, C$106, $I$14:$I$89, "&gt; 0", $F$14:$F$89, "&lt;&gt;C", $G$14:$G$89, {"8W2","5W3"}, $G$14:$G$89, {"8W2";"5W3"}, $K$14:$K$89, "&lt;="&amp;$A147, $L$14:$L$89, "&gt;="&amp;$A148))))</f>
        <v>0</v>
      </c>
      <c r="D147" s="54">
        <f xml:space="preserve"> IF(COUNTIFS($J$14:$J$89, D$106, $I$14:$I$89, "&gt; 0", $F$14:$F$89, "&lt;&gt;C", $K$14:$K$89, "&lt;="&amp;$A147, $L$14:$L$89, "&gt;="&amp;$A148) &lt; 2, COUNTIFS($J$14:$J$89, D$106, $I$14:$I$89, "&gt; 0", $F$14:$F$89, "&lt;&gt;C", $K$14:$K$89, "&lt;="&amp;$A147, $L$14:$L$89, "&gt;="&amp;$A148), MAX(SUM(COUNTIFS($J$14:$J$89, D$106, $I$14:$I$89, "&gt; 0", $F$14:$F$89, "&lt;&gt;C", $G$14:$G$89, {"1"}, $G$14:$G$89, {"1"}, $K$14:$K$89, "&lt;="&amp;$A147, $L$14:$L$89, "&gt;="&amp;$A148)), SUM(COUNTIFS($J$14:$J$89, D$106, $I$14:$I$89, "&gt; 0", $F$14:$F$89, "&lt;&gt;C", $G$14:$G$89, {"1","5W1"}, $G$14:$G$89, {"1";"5W1"}, $K$14:$K$89, "&lt;="&amp;$A147, $L$14:$L$89, "&gt;="&amp;$A148)), SUM(COUNTIFS($J$14:$J$89, D$106, $I$14:$I$89, "&gt; 0", $F$14:$F$89, "&lt;&gt;C", $G$14:$G$89, {"1","5W2"}, $G$14:$G$89, {"1";"5W2"}, $K$14:$K$89, "&lt;="&amp;$A147, $L$14:$L$89, "&gt;="&amp;$A148)), SUM(COUNTIFS($J$14:$J$89, D$106, $I$14:$I$89, "&gt; 0", $F$14:$F$89, "&lt;&gt;C", $G$14:$G$89, {"1","5W3"}, $G$14:$G$89, {"1";"5W3"}, $K$14:$K$89, "&lt;="&amp;$A147, $L$14:$L$89, "&gt;="&amp;$A148)), SUM(COUNTIFS($J$14:$J$89, D$106, $I$14:$I$89, "&gt; 0", $F$14:$F$89, "&lt;&gt;C", $G$14:$G$89, {"1","8W1"}, $G$14:$G$89, {"1";"8W1"}, $K$14:$K$89, "&lt;="&amp;$A147, $L$14:$L$89, "&gt;="&amp;$A148)), SUM(COUNTIFS($J$14:$J$89, D$106, $I$14:$I$89, "&gt; 0", $F$14:$F$89, "&lt;&gt;C", $G$14:$G$89, {"1","8W2"}, $G$14:$G$89, {"1";"8W2"}, $K$14:$K$89, "&lt;="&amp;$A147, $L$14:$L$89, "&gt;="&amp;$A148)), SUM(COUNTIFS($J$14:$J$89, D$106, $I$14:$I$89, "&gt; 0", $F$14:$F$89, "&lt;&gt;C", $G$14:$G$89, {"8W1","5W1"}, $G$14:$G$89, {"8W1";"5W1"}, $K$14:$K$89, "&lt;="&amp;$A147, $L$14:$L$89, "&gt;="&amp;$A148)), SUM(COUNTIFS($J$14:$J$89, D$106, $I$14:$I$89, "&gt; 0", $F$14:$F$89, "&lt;&gt;C", $G$14:$G$89, {"8W1","5W2"}, $G$14:$G$89, {"8W1";"5W2"}, $K$14:$K$89, "&lt;="&amp;$A147, $L$14:$L$89, "&gt;="&amp;$A148)), SUM(COUNTIFS($J$14:$J$89, D$106, $I$14:$I$89, "&gt; 0", $F$14:$F$89, "&lt;&gt;C", $G$14:$G$89, {"8W2","5W2"}, $G$14:$G$89, {"8W2";"5W2"}, $K$14:$K$89, "&lt;="&amp;$A147, $L$14:$L$89, "&gt;="&amp;$A148)), SUM(COUNTIFS($J$14:$J$89, D$106, $I$14:$I$89, "&gt; 0", $F$14:$F$89, "&lt;&gt;C", $G$14:$G$89, {"8W2","5W3"}, $G$14:$G$89, {"8W2";"5W3"}, $K$14:$K$89, "&lt;="&amp;$A147, $L$14:$L$89, "&gt;="&amp;$A148))))</f>
        <v>1</v>
      </c>
      <c r="E147" s="54">
        <f xml:space="preserve"> IF(COUNTIFS($J$14:$J$89, E$106, $I$14:$I$89, "&gt; 0", $F$14:$F$89, "&lt;&gt;C", $K$14:$K$89, "&lt;="&amp;$A147, $L$14:$L$89, "&gt;="&amp;$A148) &lt; 2, COUNTIFS($J$14:$J$89, E$106, $I$14:$I$89, "&gt; 0", $F$14:$F$89, "&lt;&gt;C", $K$14:$K$89, "&lt;="&amp;$A147, $L$14:$L$89, "&gt;="&amp;$A148), MAX(SUM(COUNTIFS($J$14:$J$89, E$106, $I$14:$I$89, "&gt; 0", $F$14:$F$89, "&lt;&gt;C", $G$14:$G$89, {"1"}, $G$14:$G$89, {"1"}, $K$14:$K$89, "&lt;="&amp;$A147, $L$14:$L$89, "&gt;="&amp;$A148)), SUM(COUNTIFS($J$14:$J$89, E$106, $I$14:$I$89, "&gt; 0", $F$14:$F$89, "&lt;&gt;C", $G$14:$G$89, {"1","5W1"}, $G$14:$G$89, {"1";"5W1"}, $K$14:$K$89, "&lt;="&amp;$A147, $L$14:$L$89, "&gt;="&amp;$A148)), SUM(COUNTIFS($J$14:$J$89, E$106, $I$14:$I$89, "&gt; 0", $F$14:$F$89, "&lt;&gt;C", $G$14:$G$89, {"1","5W2"}, $G$14:$G$89, {"1";"5W2"}, $K$14:$K$89, "&lt;="&amp;$A147, $L$14:$L$89, "&gt;="&amp;$A148)), SUM(COUNTIFS($J$14:$J$89, E$106, $I$14:$I$89, "&gt; 0", $F$14:$F$89, "&lt;&gt;C", $G$14:$G$89, {"1","5W3"}, $G$14:$G$89, {"1";"5W3"}, $K$14:$K$89, "&lt;="&amp;$A147, $L$14:$L$89, "&gt;="&amp;$A148)), SUM(COUNTIFS($J$14:$J$89, E$106, $I$14:$I$89, "&gt; 0", $F$14:$F$89, "&lt;&gt;C", $G$14:$G$89, {"1","8W1"}, $G$14:$G$89, {"1";"8W1"}, $K$14:$K$89, "&lt;="&amp;$A147, $L$14:$L$89, "&gt;="&amp;$A148)), SUM(COUNTIFS($J$14:$J$89, E$106, $I$14:$I$89, "&gt; 0", $F$14:$F$89, "&lt;&gt;C", $G$14:$G$89, {"1","8W2"}, $G$14:$G$89, {"1";"8W2"}, $K$14:$K$89, "&lt;="&amp;$A147, $L$14:$L$89, "&gt;="&amp;$A148)), SUM(COUNTIFS($J$14:$J$89, E$106, $I$14:$I$89, "&gt; 0", $F$14:$F$89, "&lt;&gt;C", $G$14:$G$89, {"8W1","5W1"}, $G$14:$G$89, {"8W1";"5W1"}, $K$14:$K$89, "&lt;="&amp;$A147, $L$14:$L$89, "&gt;="&amp;$A148)), SUM(COUNTIFS($J$14:$J$89, E$106, $I$14:$I$89, "&gt; 0", $F$14:$F$89, "&lt;&gt;C", $G$14:$G$89, {"8W1","5W2"}, $G$14:$G$89, {"8W1";"5W2"}, $K$14:$K$89, "&lt;="&amp;$A147, $L$14:$L$89, "&gt;="&amp;$A148)), SUM(COUNTIFS($J$14:$J$89, E$106, $I$14:$I$89, "&gt; 0", $F$14:$F$89, "&lt;&gt;C", $G$14:$G$89, {"8W2","5W2"}, $G$14:$G$89, {"8W2";"5W2"}, $K$14:$K$89, "&lt;="&amp;$A147, $L$14:$L$89, "&gt;="&amp;$A148)), SUM(COUNTIFS($J$14:$J$89, E$106, $I$14:$I$89, "&gt; 0", $F$14:$F$89, "&lt;&gt;C", $G$14:$G$89, {"8W2","5W3"}, $G$14:$G$89, {"8W2";"5W3"}, $K$14:$K$89, "&lt;="&amp;$A147, $L$14:$L$89, "&gt;="&amp;$A148))))</f>
        <v>0</v>
      </c>
      <c r="F147" s="54">
        <f xml:space="preserve"> IF(COUNTIFS($J$14:$J$89, F$106, $I$14:$I$89, "&gt; 0", $F$14:$F$89, "&lt;&gt;C", $K$14:$K$89, "&lt;="&amp;$A147, $L$14:$L$89, "&gt;="&amp;$A148) &lt; 2, COUNTIFS($J$14:$J$89, F$106, $I$14:$I$89, "&gt; 0", $F$14:$F$89, "&lt;&gt;C", $K$14:$K$89, "&lt;="&amp;$A147, $L$14:$L$89, "&gt;="&amp;$A148), MAX(SUM(COUNTIFS($J$14:$J$89, F$106, $I$14:$I$89, "&gt; 0", $F$14:$F$89, "&lt;&gt;C", $G$14:$G$89, {"1"}, $G$14:$G$89, {"1"}, $K$14:$K$89, "&lt;="&amp;$A147, $L$14:$L$89, "&gt;="&amp;$A148)), SUM(COUNTIFS($J$14:$J$89, F$106, $I$14:$I$89, "&gt; 0", $F$14:$F$89, "&lt;&gt;C", $G$14:$G$89, {"1","5W1"}, $G$14:$G$89, {"1";"5W1"}, $K$14:$K$89, "&lt;="&amp;$A147, $L$14:$L$89, "&gt;="&amp;$A148)), SUM(COUNTIFS($J$14:$J$89, F$106, $I$14:$I$89, "&gt; 0", $F$14:$F$89, "&lt;&gt;C", $G$14:$G$89, {"1","5W2"}, $G$14:$G$89, {"1";"5W2"}, $K$14:$K$89, "&lt;="&amp;$A147, $L$14:$L$89, "&gt;="&amp;$A148)), SUM(COUNTIFS($J$14:$J$89, F$106, $I$14:$I$89, "&gt; 0", $F$14:$F$89, "&lt;&gt;C", $G$14:$G$89, {"1","5W3"}, $G$14:$G$89, {"1";"5W3"}, $K$14:$K$89, "&lt;="&amp;$A147, $L$14:$L$89, "&gt;="&amp;$A148)), SUM(COUNTIFS($J$14:$J$89, F$106, $I$14:$I$89, "&gt; 0", $F$14:$F$89, "&lt;&gt;C", $G$14:$G$89, {"1","8W1"}, $G$14:$G$89, {"1";"8W1"}, $K$14:$K$89, "&lt;="&amp;$A147, $L$14:$L$89, "&gt;="&amp;$A148)), SUM(COUNTIFS($J$14:$J$89, F$106, $I$14:$I$89, "&gt; 0", $F$14:$F$89, "&lt;&gt;C", $G$14:$G$89, {"1","8W2"}, $G$14:$G$89, {"1";"8W2"}, $K$14:$K$89, "&lt;="&amp;$A147, $L$14:$L$89, "&gt;="&amp;$A148)), SUM(COUNTIFS($J$14:$J$89, F$106, $I$14:$I$89, "&gt; 0", $F$14:$F$89, "&lt;&gt;C", $G$14:$G$89, {"8W1","5W1"}, $G$14:$G$89, {"8W1";"5W1"}, $K$14:$K$89, "&lt;="&amp;$A147, $L$14:$L$89, "&gt;="&amp;$A148)), SUM(COUNTIFS($J$14:$J$89, F$106, $I$14:$I$89, "&gt; 0", $F$14:$F$89, "&lt;&gt;C", $G$14:$G$89, {"8W1","5W2"}, $G$14:$G$89, {"8W1";"5W2"}, $K$14:$K$89, "&lt;="&amp;$A147, $L$14:$L$89, "&gt;="&amp;$A148)), SUM(COUNTIFS($J$14:$J$89, F$106, $I$14:$I$89, "&gt; 0", $F$14:$F$89, "&lt;&gt;C", $G$14:$G$89, {"8W2","5W2"}, $G$14:$G$89, {"8W2";"5W2"}, $K$14:$K$89, "&lt;="&amp;$A147, $L$14:$L$89, "&gt;="&amp;$A148)), SUM(COUNTIFS($J$14:$J$89, F$106, $I$14:$I$89, "&gt; 0", $F$14:$F$89, "&lt;&gt;C", $G$14:$G$89, {"8W2","5W3"}, $G$14:$G$89, {"8W2";"5W3"}, $K$14:$K$89, "&lt;="&amp;$A147, $L$14:$L$89, "&gt;="&amp;$A148))))</f>
        <v>0</v>
      </c>
      <c r="G147" s="54">
        <f xml:space="preserve"> IF(COUNTIFS($J$14:$J$89, G$106, $I$14:$I$89, "&gt; 0", $F$14:$F$89, "&lt;&gt;C", $K$14:$K$89, "&lt;="&amp;$A147, $L$14:$L$89, "&gt;="&amp;$A148) &lt; 2, COUNTIFS($J$14:$J$89, G$106, $I$14:$I$89, "&gt; 0", $F$14:$F$89, "&lt;&gt;C", $K$14:$K$89, "&lt;="&amp;$A147, $L$14:$L$89, "&gt;="&amp;$A148), MAX(SUM(COUNTIFS($J$14:$J$89, G$106, $I$14:$I$89, "&gt; 0", $F$14:$F$89, "&lt;&gt;C", $G$14:$G$89, {"1"}, $G$14:$G$89, {"1"}, $K$14:$K$89, "&lt;="&amp;$A147, $L$14:$L$89, "&gt;="&amp;$A148)), SUM(COUNTIFS($J$14:$J$89, G$106, $I$14:$I$89, "&gt; 0", $F$14:$F$89, "&lt;&gt;C", $G$14:$G$89, {"1","5W1"}, $G$14:$G$89, {"1";"5W1"}, $K$14:$K$89, "&lt;="&amp;$A147, $L$14:$L$89, "&gt;="&amp;$A148)), SUM(COUNTIFS($J$14:$J$89, G$106, $I$14:$I$89, "&gt; 0", $F$14:$F$89, "&lt;&gt;C", $G$14:$G$89, {"1","5W2"}, $G$14:$G$89, {"1";"5W2"}, $K$14:$K$89, "&lt;="&amp;$A147, $L$14:$L$89, "&gt;="&amp;$A148)), SUM(COUNTIFS($J$14:$J$89, G$106, $I$14:$I$89, "&gt; 0", $F$14:$F$89, "&lt;&gt;C", $G$14:$G$89, {"1","5W3"}, $G$14:$G$89, {"1";"5W3"}, $K$14:$K$89, "&lt;="&amp;$A147, $L$14:$L$89, "&gt;="&amp;$A148)), SUM(COUNTIFS($J$14:$J$89, G$106, $I$14:$I$89, "&gt; 0", $F$14:$F$89, "&lt;&gt;C", $G$14:$G$89, {"1","8W1"}, $G$14:$G$89, {"1";"8W1"}, $K$14:$K$89, "&lt;="&amp;$A147, $L$14:$L$89, "&gt;="&amp;$A148)), SUM(COUNTIFS($J$14:$J$89, G$106, $I$14:$I$89, "&gt; 0", $F$14:$F$89, "&lt;&gt;C", $G$14:$G$89, {"1","8W2"}, $G$14:$G$89, {"1";"8W2"}, $K$14:$K$89, "&lt;="&amp;$A147, $L$14:$L$89, "&gt;="&amp;$A148)), SUM(COUNTIFS($J$14:$J$89, G$106, $I$14:$I$89, "&gt; 0", $F$14:$F$89, "&lt;&gt;C", $G$14:$G$89, {"8W1","5W1"}, $G$14:$G$89, {"8W1";"5W1"}, $K$14:$K$89, "&lt;="&amp;$A147, $L$14:$L$89, "&gt;="&amp;$A148)), SUM(COUNTIFS($J$14:$J$89, G$106, $I$14:$I$89, "&gt; 0", $F$14:$F$89, "&lt;&gt;C", $G$14:$G$89, {"8W1","5W2"}, $G$14:$G$89, {"8W1";"5W2"}, $K$14:$K$89, "&lt;="&amp;$A147, $L$14:$L$89, "&gt;="&amp;$A148)), SUM(COUNTIFS($J$14:$J$89, G$106, $I$14:$I$89, "&gt; 0", $F$14:$F$89, "&lt;&gt;C", $G$14:$G$89, {"8W2","5W2"}, $G$14:$G$89, {"8W2";"5W2"}, $K$14:$K$89, "&lt;="&amp;$A147, $L$14:$L$89, "&gt;="&amp;$A148)), SUM(COUNTIFS($J$14:$J$89, G$106, $I$14:$I$89, "&gt; 0", $F$14:$F$89, "&lt;&gt;C", $G$14:$G$89, {"8W2","5W3"}, $G$14:$G$89, {"8W2";"5W3"}, $K$14:$K$89, "&lt;="&amp;$A147, $L$14:$L$89, "&gt;="&amp;$A148))))</f>
        <v>0</v>
      </c>
      <c r="H147" s="54">
        <f xml:space="preserve"> IF(COUNTIFS($J$14:$J$89, H$106, $I$14:$I$89, "&gt; 0", $F$14:$F$89, "&lt;&gt;C", $K$14:$K$89, "&lt;="&amp;$A147, $L$14:$L$89, "&gt;="&amp;$A148) &lt; 2, COUNTIFS($J$14:$J$89, H$106, $I$14:$I$89, "&gt; 0", $F$14:$F$89, "&lt;&gt;C", $K$14:$K$89, "&lt;="&amp;$A147, $L$14:$L$89, "&gt;="&amp;$A148), MAX(SUM(COUNTIFS($J$14:$J$89, H$106, $I$14:$I$89, "&gt; 0", $F$14:$F$89, "&lt;&gt;C", $G$14:$G$89, {"1"}, $G$14:$G$89, {"1"}, $K$14:$K$89, "&lt;="&amp;$A147, $L$14:$L$89, "&gt;="&amp;$A148)), SUM(COUNTIFS($J$14:$J$89, H$106, $I$14:$I$89, "&gt; 0", $F$14:$F$89, "&lt;&gt;C", $G$14:$G$89, {"1","5W1"}, $G$14:$G$89, {"1";"5W1"}, $K$14:$K$89, "&lt;="&amp;$A147, $L$14:$L$89, "&gt;="&amp;$A148)), SUM(COUNTIFS($J$14:$J$89, H$106, $I$14:$I$89, "&gt; 0", $F$14:$F$89, "&lt;&gt;C", $G$14:$G$89, {"1","5W2"}, $G$14:$G$89, {"1";"5W2"}, $K$14:$K$89, "&lt;="&amp;$A147, $L$14:$L$89, "&gt;="&amp;$A148)), SUM(COUNTIFS($J$14:$J$89, H$106, $I$14:$I$89, "&gt; 0", $F$14:$F$89, "&lt;&gt;C", $G$14:$G$89, {"1","5W3"}, $G$14:$G$89, {"1";"5W3"}, $K$14:$K$89, "&lt;="&amp;$A147, $L$14:$L$89, "&gt;="&amp;$A148)), SUM(COUNTIFS($J$14:$J$89, H$106, $I$14:$I$89, "&gt; 0", $F$14:$F$89, "&lt;&gt;C", $G$14:$G$89, {"1","8W1"}, $G$14:$G$89, {"1";"8W1"}, $K$14:$K$89, "&lt;="&amp;$A147, $L$14:$L$89, "&gt;="&amp;$A148)), SUM(COUNTIFS($J$14:$J$89, H$106, $I$14:$I$89, "&gt; 0", $F$14:$F$89, "&lt;&gt;C", $G$14:$G$89, {"1","8W2"}, $G$14:$G$89, {"1";"8W2"}, $K$14:$K$89, "&lt;="&amp;$A147, $L$14:$L$89, "&gt;="&amp;$A148)), SUM(COUNTIFS($J$14:$J$89, H$106, $I$14:$I$89, "&gt; 0", $F$14:$F$89, "&lt;&gt;C", $G$14:$G$89, {"8W1","5W1"}, $G$14:$G$89, {"8W1";"5W1"}, $K$14:$K$89, "&lt;="&amp;$A147, $L$14:$L$89, "&gt;="&amp;$A148)), SUM(COUNTIFS($J$14:$J$89, H$106, $I$14:$I$89, "&gt; 0", $F$14:$F$89, "&lt;&gt;C", $G$14:$G$89, {"8W1","5W2"}, $G$14:$G$89, {"8W1";"5W2"}, $K$14:$K$89, "&lt;="&amp;$A147, $L$14:$L$89, "&gt;="&amp;$A148)), SUM(COUNTIFS($J$14:$J$89, H$106, $I$14:$I$89, "&gt; 0", $F$14:$F$89, "&lt;&gt;C", $G$14:$G$89, {"8W2","5W2"}, $G$14:$G$89, {"8W2";"5W2"}, $K$14:$K$89, "&lt;="&amp;$A147, $L$14:$L$89, "&gt;="&amp;$A148)), SUM(COUNTIFS($J$14:$J$89, H$106, $I$14:$I$89, "&gt; 0", $F$14:$F$89, "&lt;&gt;C", $G$14:$G$89, {"8W2","5W3"}, $G$14:$G$89, {"8W2";"5W3"}, $K$14:$K$89, "&lt;="&amp;$A147, $L$14:$L$89, "&gt;="&amp;$A148))))</f>
        <v>0</v>
      </c>
      <c r="P147"/>
    </row>
    <row r="148" spans="1:16" ht="15" x14ac:dyDescent="0.25">
      <c r="A148" s="152">
        <f t="shared" si="5"/>
        <v>0.73958333333333282</v>
      </c>
      <c r="B148" s="202" t="str">
        <f t="shared" si="4"/>
        <v>5:45 PM-6:00 PM</v>
      </c>
      <c r="C148" s="54">
        <f xml:space="preserve"> IF(COUNTIFS($J$14:$J$89, C$106, $I$14:$I$89, "&gt; 0", $F$14:$F$89, "&lt;&gt;C", $K$14:$K$89, "&lt;="&amp;$A148, $L$14:$L$89, "&gt;="&amp;$A149) &lt; 2, COUNTIFS($J$14:$J$89, C$106, $I$14:$I$89, "&gt; 0", $F$14:$F$89, "&lt;&gt;C", $K$14:$K$89, "&lt;="&amp;$A148, $L$14:$L$89, "&gt;="&amp;$A149), MAX(SUM(COUNTIFS($J$14:$J$89, C$106, $I$14:$I$89, "&gt; 0", $F$14:$F$89, "&lt;&gt;C", $G$14:$G$89, {"1"}, $G$14:$G$89, {"1"}, $K$14:$K$89, "&lt;="&amp;$A148, $L$14:$L$89, "&gt;="&amp;$A149)), SUM(COUNTIFS($J$14:$J$89, C$106, $I$14:$I$89, "&gt; 0", $F$14:$F$89, "&lt;&gt;C", $G$14:$G$89, {"1","5W1"}, $G$14:$G$89, {"1";"5W1"}, $K$14:$K$89, "&lt;="&amp;$A148, $L$14:$L$89, "&gt;="&amp;$A149)), SUM(COUNTIFS($J$14:$J$89, C$106, $I$14:$I$89, "&gt; 0", $F$14:$F$89, "&lt;&gt;C", $G$14:$G$89, {"1","5W2"}, $G$14:$G$89, {"1";"5W2"}, $K$14:$K$89, "&lt;="&amp;$A148, $L$14:$L$89, "&gt;="&amp;$A149)), SUM(COUNTIFS($J$14:$J$89, C$106, $I$14:$I$89, "&gt; 0", $F$14:$F$89, "&lt;&gt;C", $G$14:$G$89, {"1","5W3"}, $G$14:$G$89, {"1";"5W3"}, $K$14:$K$89, "&lt;="&amp;$A148, $L$14:$L$89, "&gt;="&amp;$A149)), SUM(COUNTIFS($J$14:$J$89, C$106, $I$14:$I$89, "&gt; 0", $F$14:$F$89, "&lt;&gt;C", $G$14:$G$89, {"1","8W1"}, $G$14:$G$89, {"1";"8W1"}, $K$14:$K$89, "&lt;="&amp;$A148, $L$14:$L$89, "&gt;="&amp;$A149)), SUM(COUNTIFS($J$14:$J$89, C$106, $I$14:$I$89, "&gt; 0", $F$14:$F$89, "&lt;&gt;C", $G$14:$G$89, {"1","8W2"}, $G$14:$G$89, {"1";"8W2"}, $K$14:$K$89, "&lt;="&amp;$A148, $L$14:$L$89, "&gt;="&amp;$A149)), SUM(COUNTIFS($J$14:$J$89, C$106, $I$14:$I$89, "&gt; 0", $F$14:$F$89, "&lt;&gt;C", $G$14:$G$89, {"8W1","5W1"}, $G$14:$G$89, {"8W1";"5W1"}, $K$14:$K$89, "&lt;="&amp;$A148, $L$14:$L$89, "&gt;="&amp;$A149)), SUM(COUNTIFS($J$14:$J$89, C$106, $I$14:$I$89, "&gt; 0", $F$14:$F$89, "&lt;&gt;C", $G$14:$G$89, {"8W1","5W2"}, $G$14:$G$89, {"8W1";"5W2"}, $K$14:$K$89, "&lt;="&amp;$A148, $L$14:$L$89, "&gt;="&amp;$A149)), SUM(COUNTIFS($J$14:$J$89, C$106, $I$14:$I$89, "&gt; 0", $F$14:$F$89, "&lt;&gt;C", $G$14:$G$89, {"8W2","5W2"}, $G$14:$G$89, {"8W2";"5W2"}, $K$14:$K$89, "&lt;="&amp;$A148, $L$14:$L$89, "&gt;="&amp;$A149)), SUM(COUNTIFS($J$14:$J$89, C$106, $I$14:$I$89, "&gt; 0", $F$14:$F$89, "&lt;&gt;C", $G$14:$G$89, {"8W2","5W3"}, $G$14:$G$89, {"8W2";"5W3"}, $K$14:$K$89, "&lt;="&amp;$A148, $L$14:$L$89, "&gt;="&amp;$A149))))</f>
        <v>1</v>
      </c>
      <c r="D148" s="54">
        <f xml:space="preserve"> IF(COUNTIFS($J$14:$J$89, D$106, $I$14:$I$89, "&gt; 0", $F$14:$F$89, "&lt;&gt;C", $K$14:$K$89, "&lt;="&amp;$A148, $L$14:$L$89, "&gt;="&amp;$A149) &lt; 2, COUNTIFS($J$14:$J$89, D$106, $I$14:$I$89, "&gt; 0", $F$14:$F$89, "&lt;&gt;C", $K$14:$K$89, "&lt;="&amp;$A148, $L$14:$L$89, "&gt;="&amp;$A149), MAX(SUM(COUNTIFS($J$14:$J$89, D$106, $I$14:$I$89, "&gt; 0", $F$14:$F$89, "&lt;&gt;C", $G$14:$G$89, {"1"}, $G$14:$G$89, {"1"}, $K$14:$K$89, "&lt;="&amp;$A148, $L$14:$L$89, "&gt;="&amp;$A149)), SUM(COUNTIFS($J$14:$J$89, D$106, $I$14:$I$89, "&gt; 0", $F$14:$F$89, "&lt;&gt;C", $G$14:$G$89, {"1","5W1"}, $G$14:$G$89, {"1";"5W1"}, $K$14:$K$89, "&lt;="&amp;$A148, $L$14:$L$89, "&gt;="&amp;$A149)), SUM(COUNTIFS($J$14:$J$89, D$106, $I$14:$I$89, "&gt; 0", $F$14:$F$89, "&lt;&gt;C", $G$14:$G$89, {"1","5W2"}, $G$14:$G$89, {"1";"5W2"}, $K$14:$K$89, "&lt;="&amp;$A148, $L$14:$L$89, "&gt;="&amp;$A149)), SUM(COUNTIFS($J$14:$J$89, D$106, $I$14:$I$89, "&gt; 0", $F$14:$F$89, "&lt;&gt;C", $G$14:$G$89, {"1","5W3"}, $G$14:$G$89, {"1";"5W3"}, $K$14:$K$89, "&lt;="&amp;$A148, $L$14:$L$89, "&gt;="&amp;$A149)), SUM(COUNTIFS($J$14:$J$89, D$106, $I$14:$I$89, "&gt; 0", $F$14:$F$89, "&lt;&gt;C", $G$14:$G$89, {"1","8W1"}, $G$14:$G$89, {"1";"8W1"}, $K$14:$K$89, "&lt;="&amp;$A148, $L$14:$L$89, "&gt;="&amp;$A149)), SUM(COUNTIFS($J$14:$J$89, D$106, $I$14:$I$89, "&gt; 0", $F$14:$F$89, "&lt;&gt;C", $G$14:$G$89, {"1","8W2"}, $G$14:$G$89, {"1";"8W2"}, $K$14:$K$89, "&lt;="&amp;$A148, $L$14:$L$89, "&gt;="&amp;$A149)), SUM(COUNTIFS($J$14:$J$89, D$106, $I$14:$I$89, "&gt; 0", $F$14:$F$89, "&lt;&gt;C", $G$14:$G$89, {"8W1","5W1"}, $G$14:$G$89, {"8W1";"5W1"}, $K$14:$K$89, "&lt;="&amp;$A148, $L$14:$L$89, "&gt;="&amp;$A149)), SUM(COUNTIFS($J$14:$J$89, D$106, $I$14:$I$89, "&gt; 0", $F$14:$F$89, "&lt;&gt;C", $G$14:$G$89, {"8W1","5W2"}, $G$14:$G$89, {"8W1";"5W2"}, $K$14:$K$89, "&lt;="&amp;$A148, $L$14:$L$89, "&gt;="&amp;$A149)), SUM(COUNTIFS($J$14:$J$89, D$106, $I$14:$I$89, "&gt; 0", $F$14:$F$89, "&lt;&gt;C", $G$14:$G$89, {"8W2","5W2"}, $G$14:$G$89, {"8W2";"5W2"}, $K$14:$K$89, "&lt;="&amp;$A148, $L$14:$L$89, "&gt;="&amp;$A149)), SUM(COUNTIFS($J$14:$J$89, D$106, $I$14:$I$89, "&gt; 0", $F$14:$F$89, "&lt;&gt;C", $G$14:$G$89, {"8W2","5W3"}, $G$14:$G$89, {"8W2";"5W3"}, $K$14:$K$89, "&lt;="&amp;$A148, $L$14:$L$89, "&gt;="&amp;$A149))))</f>
        <v>0</v>
      </c>
      <c r="E148" s="54">
        <f xml:space="preserve"> IF(COUNTIFS($J$14:$J$89, E$106, $I$14:$I$89, "&gt; 0", $F$14:$F$89, "&lt;&gt;C", $K$14:$K$89, "&lt;="&amp;$A148, $L$14:$L$89, "&gt;="&amp;$A149) &lt; 2, COUNTIFS($J$14:$J$89, E$106, $I$14:$I$89, "&gt; 0", $F$14:$F$89, "&lt;&gt;C", $K$14:$K$89, "&lt;="&amp;$A148, $L$14:$L$89, "&gt;="&amp;$A149), MAX(SUM(COUNTIFS($J$14:$J$89, E$106, $I$14:$I$89, "&gt; 0", $F$14:$F$89, "&lt;&gt;C", $G$14:$G$89, {"1"}, $G$14:$G$89, {"1"}, $K$14:$K$89, "&lt;="&amp;$A148, $L$14:$L$89, "&gt;="&amp;$A149)), SUM(COUNTIFS($J$14:$J$89, E$106, $I$14:$I$89, "&gt; 0", $F$14:$F$89, "&lt;&gt;C", $G$14:$G$89, {"1","5W1"}, $G$14:$G$89, {"1";"5W1"}, $K$14:$K$89, "&lt;="&amp;$A148, $L$14:$L$89, "&gt;="&amp;$A149)), SUM(COUNTIFS($J$14:$J$89, E$106, $I$14:$I$89, "&gt; 0", $F$14:$F$89, "&lt;&gt;C", $G$14:$G$89, {"1","5W2"}, $G$14:$G$89, {"1";"5W2"}, $K$14:$K$89, "&lt;="&amp;$A148, $L$14:$L$89, "&gt;="&amp;$A149)), SUM(COUNTIFS($J$14:$J$89, E$106, $I$14:$I$89, "&gt; 0", $F$14:$F$89, "&lt;&gt;C", $G$14:$G$89, {"1","5W3"}, $G$14:$G$89, {"1";"5W3"}, $K$14:$K$89, "&lt;="&amp;$A148, $L$14:$L$89, "&gt;="&amp;$A149)), SUM(COUNTIFS($J$14:$J$89, E$106, $I$14:$I$89, "&gt; 0", $F$14:$F$89, "&lt;&gt;C", $G$14:$G$89, {"1","8W1"}, $G$14:$G$89, {"1";"8W1"}, $K$14:$K$89, "&lt;="&amp;$A148, $L$14:$L$89, "&gt;="&amp;$A149)), SUM(COUNTIFS($J$14:$J$89, E$106, $I$14:$I$89, "&gt; 0", $F$14:$F$89, "&lt;&gt;C", $G$14:$G$89, {"1","8W2"}, $G$14:$G$89, {"1";"8W2"}, $K$14:$K$89, "&lt;="&amp;$A148, $L$14:$L$89, "&gt;="&amp;$A149)), SUM(COUNTIFS($J$14:$J$89, E$106, $I$14:$I$89, "&gt; 0", $F$14:$F$89, "&lt;&gt;C", $G$14:$G$89, {"8W1","5W1"}, $G$14:$G$89, {"8W1";"5W1"}, $K$14:$K$89, "&lt;="&amp;$A148, $L$14:$L$89, "&gt;="&amp;$A149)), SUM(COUNTIFS($J$14:$J$89, E$106, $I$14:$I$89, "&gt; 0", $F$14:$F$89, "&lt;&gt;C", $G$14:$G$89, {"8W1","5W2"}, $G$14:$G$89, {"8W1";"5W2"}, $K$14:$K$89, "&lt;="&amp;$A148, $L$14:$L$89, "&gt;="&amp;$A149)), SUM(COUNTIFS($J$14:$J$89, E$106, $I$14:$I$89, "&gt; 0", $F$14:$F$89, "&lt;&gt;C", $G$14:$G$89, {"8W2","5W2"}, $G$14:$G$89, {"8W2";"5W2"}, $K$14:$K$89, "&lt;="&amp;$A148, $L$14:$L$89, "&gt;="&amp;$A149)), SUM(COUNTIFS($J$14:$J$89, E$106, $I$14:$I$89, "&gt; 0", $F$14:$F$89, "&lt;&gt;C", $G$14:$G$89, {"8W2","5W3"}, $G$14:$G$89, {"8W2";"5W3"}, $K$14:$K$89, "&lt;="&amp;$A148, $L$14:$L$89, "&gt;="&amp;$A149))))</f>
        <v>1</v>
      </c>
      <c r="F148" s="54">
        <f xml:space="preserve"> IF(COUNTIFS($J$14:$J$89, F$106, $I$14:$I$89, "&gt; 0", $F$14:$F$89, "&lt;&gt;C", $K$14:$K$89, "&lt;="&amp;$A148, $L$14:$L$89, "&gt;="&amp;$A149) &lt; 2, COUNTIFS($J$14:$J$89, F$106, $I$14:$I$89, "&gt; 0", $F$14:$F$89, "&lt;&gt;C", $K$14:$K$89, "&lt;="&amp;$A148, $L$14:$L$89, "&gt;="&amp;$A149), MAX(SUM(COUNTIFS($J$14:$J$89, F$106, $I$14:$I$89, "&gt; 0", $F$14:$F$89, "&lt;&gt;C", $G$14:$G$89, {"1"}, $G$14:$G$89, {"1"}, $K$14:$K$89, "&lt;="&amp;$A148, $L$14:$L$89, "&gt;="&amp;$A149)), SUM(COUNTIFS($J$14:$J$89, F$106, $I$14:$I$89, "&gt; 0", $F$14:$F$89, "&lt;&gt;C", $G$14:$G$89, {"1","5W1"}, $G$14:$G$89, {"1";"5W1"}, $K$14:$K$89, "&lt;="&amp;$A148, $L$14:$L$89, "&gt;="&amp;$A149)), SUM(COUNTIFS($J$14:$J$89, F$106, $I$14:$I$89, "&gt; 0", $F$14:$F$89, "&lt;&gt;C", $G$14:$G$89, {"1","5W2"}, $G$14:$G$89, {"1";"5W2"}, $K$14:$K$89, "&lt;="&amp;$A148, $L$14:$L$89, "&gt;="&amp;$A149)), SUM(COUNTIFS($J$14:$J$89, F$106, $I$14:$I$89, "&gt; 0", $F$14:$F$89, "&lt;&gt;C", $G$14:$G$89, {"1","5W3"}, $G$14:$G$89, {"1";"5W3"}, $K$14:$K$89, "&lt;="&amp;$A148, $L$14:$L$89, "&gt;="&amp;$A149)), SUM(COUNTIFS($J$14:$J$89, F$106, $I$14:$I$89, "&gt; 0", $F$14:$F$89, "&lt;&gt;C", $G$14:$G$89, {"1","8W1"}, $G$14:$G$89, {"1";"8W1"}, $K$14:$K$89, "&lt;="&amp;$A148, $L$14:$L$89, "&gt;="&amp;$A149)), SUM(COUNTIFS($J$14:$J$89, F$106, $I$14:$I$89, "&gt; 0", $F$14:$F$89, "&lt;&gt;C", $G$14:$G$89, {"1","8W2"}, $G$14:$G$89, {"1";"8W2"}, $K$14:$K$89, "&lt;="&amp;$A148, $L$14:$L$89, "&gt;="&amp;$A149)), SUM(COUNTIFS($J$14:$J$89, F$106, $I$14:$I$89, "&gt; 0", $F$14:$F$89, "&lt;&gt;C", $G$14:$G$89, {"8W1","5W1"}, $G$14:$G$89, {"8W1";"5W1"}, $K$14:$K$89, "&lt;="&amp;$A148, $L$14:$L$89, "&gt;="&amp;$A149)), SUM(COUNTIFS($J$14:$J$89, F$106, $I$14:$I$89, "&gt; 0", $F$14:$F$89, "&lt;&gt;C", $G$14:$G$89, {"8W1","5W2"}, $G$14:$G$89, {"8W1";"5W2"}, $K$14:$K$89, "&lt;="&amp;$A148, $L$14:$L$89, "&gt;="&amp;$A149)), SUM(COUNTIFS($J$14:$J$89, F$106, $I$14:$I$89, "&gt; 0", $F$14:$F$89, "&lt;&gt;C", $G$14:$G$89, {"8W2","5W2"}, $G$14:$G$89, {"8W2";"5W2"}, $K$14:$K$89, "&lt;="&amp;$A148, $L$14:$L$89, "&gt;="&amp;$A149)), SUM(COUNTIFS($J$14:$J$89, F$106, $I$14:$I$89, "&gt; 0", $F$14:$F$89, "&lt;&gt;C", $G$14:$G$89, {"8W2","5W3"}, $G$14:$G$89, {"8W2";"5W3"}, $K$14:$K$89, "&lt;="&amp;$A148, $L$14:$L$89, "&gt;="&amp;$A149))))</f>
        <v>0</v>
      </c>
      <c r="G148" s="54">
        <f xml:space="preserve"> IF(COUNTIFS($J$14:$J$89, G$106, $I$14:$I$89, "&gt; 0", $F$14:$F$89, "&lt;&gt;C", $K$14:$K$89, "&lt;="&amp;$A148, $L$14:$L$89, "&gt;="&amp;$A149) &lt; 2, COUNTIFS($J$14:$J$89, G$106, $I$14:$I$89, "&gt; 0", $F$14:$F$89, "&lt;&gt;C", $K$14:$K$89, "&lt;="&amp;$A148, $L$14:$L$89, "&gt;="&amp;$A149), MAX(SUM(COUNTIFS($J$14:$J$89, G$106, $I$14:$I$89, "&gt; 0", $F$14:$F$89, "&lt;&gt;C", $G$14:$G$89, {"1"}, $G$14:$G$89, {"1"}, $K$14:$K$89, "&lt;="&amp;$A148, $L$14:$L$89, "&gt;="&amp;$A149)), SUM(COUNTIFS($J$14:$J$89, G$106, $I$14:$I$89, "&gt; 0", $F$14:$F$89, "&lt;&gt;C", $G$14:$G$89, {"1","5W1"}, $G$14:$G$89, {"1";"5W1"}, $K$14:$K$89, "&lt;="&amp;$A148, $L$14:$L$89, "&gt;="&amp;$A149)), SUM(COUNTIFS($J$14:$J$89, G$106, $I$14:$I$89, "&gt; 0", $F$14:$F$89, "&lt;&gt;C", $G$14:$G$89, {"1","5W2"}, $G$14:$G$89, {"1";"5W2"}, $K$14:$K$89, "&lt;="&amp;$A148, $L$14:$L$89, "&gt;="&amp;$A149)), SUM(COUNTIFS($J$14:$J$89, G$106, $I$14:$I$89, "&gt; 0", $F$14:$F$89, "&lt;&gt;C", $G$14:$G$89, {"1","5W3"}, $G$14:$G$89, {"1";"5W3"}, $K$14:$K$89, "&lt;="&amp;$A148, $L$14:$L$89, "&gt;="&amp;$A149)), SUM(COUNTIFS($J$14:$J$89, G$106, $I$14:$I$89, "&gt; 0", $F$14:$F$89, "&lt;&gt;C", $G$14:$G$89, {"1","8W1"}, $G$14:$G$89, {"1";"8W1"}, $K$14:$K$89, "&lt;="&amp;$A148, $L$14:$L$89, "&gt;="&amp;$A149)), SUM(COUNTIFS($J$14:$J$89, G$106, $I$14:$I$89, "&gt; 0", $F$14:$F$89, "&lt;&gt;C", $G$14:$G$89, {"1","8W2"}, $G$14:$G$89, {"1";"8W2"}, $K$14:$K$89, "&lt;="&amp;$A148, $L$14:$L$89, "&gt;="&amp;$A149)), SUM(COUNTIFS($J$14:$J$89, G$106, $I$14:$I$89, "&gt; 0", $F$14:$F$89, "&lt;&gt;C", $G$14:$G$89, {"8W1","5W1"}, $G$14:$G$89, {"8W1";"5W1"}, $K$14:$K$89, "&lt;="&amp;$A148, $L$14:$L$89, "&gt;="&amp;$A149)), SUM(COUNTIFS($J$14:$J$89, G$106, $I$14:$I$89, "&gt; 0", $F$14:$F$89, "&lt;&gt;C", $G$14:$G$89, {"8W1","5W2"}, $G$14:$G$89, {"8W1";"5W2"}, $K$14:$K$89, "&lt;="&amp;$A148, $L$14:$L$89, "&gt;="&amp;$A149)), SUM(COUNTIFS($J$14:$J$89, G$106, $I$14:$I$89, "&gt; 0", $F$14:$F$89, "&lt;&gt;C", $G$14:$G$89, {"8W2","5W2"}, $G$14:$G$89, {"8W2";"5W2"}, $K$14:$K$89, "&lt;="&amp;$A148, $L$14:$L$89, "&gt;="&amp;$A149)), SUM(COUNTIFS($J$14:$J$89, G$106, $I$14:$I$89, "&gt; 0", $F$14:$F$89, "&lt;&gt;C", $G$14:$G$89, {"8W2","5W3"}, $G$14:$G$89, {"8W2";"5W3"}, $K$14:$K$89, "&lt;="&amp;$A148, $L$14:$L$89, "&gt;="&amp;$A149))))</f>
        <v>0</v>
      </c>
      <c r="H148" s="54">
        <f xml:space="preserve"> IF(COUNTIFS($J$14:$J$89, H$106, $I$14:$I$89, "&gt; 0", $F$14:$F$89, "&lt;&gt;C", $K$14:$K$89, "&lt;="&amp;$A148, $L$14:$L$89, "&gt;="&amp;$A149) &lt; 2, COUNTIFS($J$14:$J$89, H$106, $I$14:$I$89, "&gt; 0", $F$14:$F$89, "&lt;&gt;C", $K$14:$K$89, "&lt;="&amp;$A148, $L$14:$L$89, "&gt;="&amp;$A149), MAX(SUM(COUNTIFS($J$14:$J$89, H$106, $I$14:$I$89, "&gt; 0", $F$14:$F$89, "&lt;&gt;C", $G$14:$G$89, {"1"}, $G$14:$G$89, {"1"}, $K$14:$K$89, "&lt;="&amp;$A148, $L$14:$L$89, "&gt;="&amp;$A149)), SUM(COUNTIFS($J$14:$J$89, H$106, $I$14:$I$89, "&gt; 0", $F$14:$F$89, "&lt;&gt;C", $G$14:$G$89, {"1","5W1"}, $G$14:$G$89, {"1";"5W1"}, $K$14:$K$89, "&lt;="&amp;$A148, $L$14:$L$89, "&gt;="&amp;$A149)), SUM(COUNTIFS($J$14:$J$89, H$106, $I$14:$I$89, "&gt; 0", $F$14:$F$89, "&lt;&gt;C", $G$14:$G$89, {"1","5W2"}, $G$14:$G$89, {"1";"5W2"}, $K$14:$K$89, "&lt;="&amp;$A148, $L$14:$L$89, "&gt;="&amp;$A149)), SUM(COUNTIFS($J$14:$J$89, H$106, $I$14:$I$89, "&gt; 0", $F$14:$F$89, "&lt;&gt;C", $G$14:$G$89, {"1","5W3"}, $G$14:$G$89, {"1";"5W3"}, $K$14:$K$89, "&lt;="&amp;$A148, $L$14:$L$89, "&gt;="&amp;$A149)), SUM(COUNTIFS($J$14:$J$89, H$106, $I$14:$I$89, "&gt; 0", $F$14:$F$89, "&lt;&gt;C", $G$14:$G$89, {"1","8W1"}, $G$14:$G$89, {"1";"8W1"}, $K$14:$K$89, "&lt;="&amp;$A148, $L$14:$L$89, "&gt;="&amp;$A149)), SUM(COUNTIFS($J$14:$J$89, H$106, $I$14:$I$89, "&gt; 0", $F$14:$F$89, "&lt;&gt;C", $G$14:$G$89, {"1","8W2"}, $G$14:$G$89, {"1";"8W2"}, $K$14:$K$89, "&lt;="&amp;$A148, $L$14:$L$89, "&gt;="&amp;$A149)), SUM(COUNTIFS($J$14:$J$89, H$106, $I$14:$I$89, "&gt; 0", $F$14:$F$89, "&lt;&gt;C", $G$14:$G$89, {"8W1","5W1"}, $G$14:$G$89, {"8W1";"5W1"}, $K$14:$K$89, "&lt;="&amp;$A148, $L$14:$L$89, "&gt;="&amp;$A149)), SUM(COUNTIFS($J$14:$J$89, H$106, $I$14:$I$89, "&gt; 0", $F$14:$F$89, "&lt;&gt;C", $G$14:$G$89, {"8W1","5W2"}, $G$14:$G$89, {"8W1";"5W2"}, $K$14:$K$89, "&lt;="&amp;$A148, $L$14:$L$89, "&gt;="&amp;$A149)), SUM(COUNTIFS($J$14:$J$89, H$106, $I$14:$I$89, "&gt; 0", $F$14:$F$89, "&lt;&gt;C", $G$14:$G$89, {"8W2","5W2"}, $G$14:$G$89, {"8W2";"5W2"}, $K$14:$K$89, "&lt;="&amp;$A148, $L$14:$L$89, "&gt;="&amp;$A149)), SUM(COUNTIFS($J$14:$J$89, H$106, $I$14:$I$89, "&gt; 0", $F$14:$F$89, "&lt;&gt;C", $G$14:$G$89, {"8W2","5W3"}, $G$14:$G$89, {"8W2";"5W3"}, $K$14:$K$89, "&lt;="&amp;$A148, $L$14:$L$89, "&gt;="&amp;$A149))))</f>
        <v>0</v>
      </c>
      <c r="P148"/>
    </row>
    <row r="149" spans="1:16" ht="15" x14ac:dyDescent="0.25">
      <c r="A149" s="152">
        <f t="shared" si="5"/>
        <v>0.74999999999999944</v>
      </c>
      <c r="B149" s="202" t="str">
        <f t="shared" si="4"/>
        <v>6:00 PM-6:15 PM</v>
      </c>
      <c r="C149" s="54">
        <f xml:space="preserve"> IF(COUNTIFS($J$14:$J$89, C$106, $I$14:$I$89, "&gt; 0", $F$14:$F$89, "&lt;&gt;C", $K$14:$K$89, "&lt;="&amp;$A149, $L$14:$L$89, "&gt;="&amp;$A150) &lt; 2, COUNTIFS($J$14:$J$89, C$106, $I$14:$I$89, "&gt; 0", $F$14:$F$89, "&lt;&gt;C", $K$14:$K$89, "&lt;="&amp;$A149, $L$14:$L$89, "&gt;="&amp;$A150), MAX(SUM(COUNTIFS($J$14:$J$89, C$106, $I$14:$I$89, "&gt; 0", $F$14:$F$89, "&lt;&gt;C", $G$14:$G$89, {"1"}, $G$14:$G$89, {"1"}, $K$14:$K$89, "&lt;="&amp;$A149, $L$14:$L$89, "&gt;="&amp;$A150)), SUM(COUNTIFS($J$14:$J$89, C$106, $I$14:$I$89, "&gt; 0", $F$14:$F$89, "&lt;&gt;C", $G$14:$G$89, {"1","5W1"}, $G$14:$G$89, {"1";"5W1"}, $K$14:$K$89, "&lt;="&amp;$A149, $L$14:$L$89, "&gt;="&amp;$A150)), SUM(COUNTIFS($J$14:$J$89, C$106, $I$14:$I$89, "&gt; 0", $F$14:$F$89, "&lt;&gt;C", $G$14:$G$89, {"1","5W2"}, $G$14:$G$89, {"1";"5W2"}, $K$14:$K$89, "&lt;="&amp;$A149, $L$14:$L$89, "&gt;="&amp;$A150)), SUM(COUNTIFS($J$14:$J$89, C$106, $I$14:$I$89, "&gt; 0", $F$14:$F$89, "&lt;&gt;C", $G$14:$G$89, {"1","5W3"}, $G$14:$G$89, {"1";"5W3"}, $K$14:$K$89, "&lt;="&amp;$A149, $L$14:$L$89, "&gt;="&amp;$A150)), SUM(COUNTIFS($J$14:$J$89, C$106, $I$14:$I$89, "&gt; 0", $F$14:$F$89, "&lt;&gt;C", $G$14:$G$89, {"1","8W1"}, $G$14:$G$89, {"1";"8W1"}, $K$14:$K$89, "&lt;="&amp;$A149, $L$14:$L$89, "&gt;="&amp;$A150)), SUM(COUNTIFS($J$14:$J$89, C$106, $I$14:$I$89, "&gt; 0", $F$14:$F$89, "&lt;&gt;C", $G$14:$G$89, {"1","8W2"}, $G$14:$G$89, {"1";"8W2"}, $K$14:$K$89, "&lt;="&amp;$A149, $L$14:$L$89, "&gt;="&amp;$A150)), SUM(COUNTIFS($J$14:$J$89, C$106, $I$14:$I$89, "&gt; 0", $F$14:$F$89, "&lt;&gt;C", $G$14:$G$89, {"8W1","5W1"}, $G$14:$G$89, {"8W1";"5W1"}, $K$14:$K$89, "&lt;="&amp;$A149, $L$14:$L$89, "&gt;="&amp;$A150)), SUM(COUNTIFS($J$14:$J$89, C$106, $I$14:$I$89, "&gt; 0", $F$14:$F$89, "&lt;&gt;C", $G$14:$G$89, {"8W1","5W2"}, $G$14:$G$89, {"8W1";"5W2"}, $K$14:$K$89, "&lt;="&amp;$A149, $L$14:$L$89, "&gt;="&amp;$A150)), SUM(COUNTIFS($J$14:$J$89, C$106, $I$14:$I$89, "&gt; 0", $F$14:$F$89, "&lt;&gt;C", $G$14:$G$89, {"8W2","5W2"}, $G$14:$G$89, {"8W2";"5W2"}, $K$14:$K$89, "&lt;="&amp;$A149, $L$14:$L$89, "&gt;="&amp;$A150)), SUM(COUNTIFS($J$14:$J$89, C$106, $I$14:$I$89, "&gt; 0", $F$14:$F$89, "&lt;&gt;C", $G$14:$G$89, {"8W2","5W3"}, $G$14:$G$89, {"8W2";"5W3"}, $K$14:$K$89, "&lt;="&amp;$A149, $L$14:$L$89, "&gt;="&amp;$A150))))</f>
        <v>1</v>
      </c>
      <c r="D149" s="54">
        <f xml:space="preserve"> IF(COUNTIFS($J$14:$J$89, D$106, $I$14:$I$89, "&gt; 0", $F$14:$F$89, "&lt;&gt;C", $K$14:$K$89, "&lt;="&amp;$A149, $L$14:$L$89, "&gt;="&amp;$A150) &lt; 2, COUNTIFS($J$14:$J$89, D$106, $I$14:$I$89, "&gt; 0", $F$14:$F$89, "&lt;&gt;C", $K$14:$K$89, "&lt;="&amp;$A149, $L$14:$L$89, "&gt;="&amp;$A150), MAX(SUM(COUNTIFS($J$14:$J$89, D$106, $I$14:$I$89, "&gt; 0", $F$14:$F$89, "&lt;&gt;C", $G$14:$G$89, {"1"}, $G$14:$G$89, {"1"}, $K$14:$K$89, "&lt;="&amp;$A149, $L$14:$L$89, "&gt;="&amp;$A150)), SUM(COUNTIFS($J$14:$J$89, D$106, $I$14:$I$89, "&gt; 0", $F$14:$F$89, "&lt;&gt;C", $G$14:$G$89, {"1","5W1"}, $G$14:$G$89, {"1";"5W1"}, $K$14:$K$89, "&lt;="&amp;$A149, $L$14:$L$89, "&gt;="&amp;$A150)), SUM(COUNTIFS($J$14:$J$89, D$106, $I$14:$I$89, "&gt; 0", $F$14:$F$89, "&lt;&gt;C", $G$14:$G$89, {"1","5W2"}, $G$14:$G$89, {"1";"5W2"}, $K$14:$K$89, "&lt;="&amp;$A149, $L$14:$L$89, "&gt;="&amp;$A150)), SUM(COUNTIFS($J$14:$J$89, D$106, $I$14:$I$89, "&gt; 0", $F$14:$F$89, "&lt;&gt;C", $G$14:$G$89, {"1","5W3"}, $G$14:$G$89, {"1";"5W3"}, $K$14:$K$89, "&lt;="&amp;$A149, $L$14:$L$89, "&gt;="&amp;$A150)), SUM(COUNTIFS($J$14:$J$89, D$106, $I$14:$I$89, "&gt; 0", $F$14:$F$89, "&lt;&gt;C", $G$14:$G$89, {"1","8W1"}, $G$14:$G$89, {"1";"8W1"}, $K$14:$K$89, "&lt;="&amp;$A149, $L$14:$L$89, "&gt;="&amp;$A150)), SUM(COUNTIFS($J$14:$J$89, D$106, $I$14:$I$89, "&gt; 0", $F$14:$F$89, "&lt;&gt;C", $G$14:$G$89, {"1","8W2"}, $G$14:$G$89, {"1";"8W2"}, $K$14:$K$89, "&lt;="&amp;$A149, $L$14:$L$89, "&gt;="&amp;$A150)), SUM(COUNTIFS($J$14:$J$89, D$106, $I$14:$I$89, "&gt; 0", $F$14:$F$89, "&lt;&gt;C", $G$14:$G$89, {"8W1","5W1"}, $G$14:$G$89, {"8W1";"5W1"}, $K$14:$K$89, "&lt;="&amp;$A149, $L$14:$L$89, "&gt;="&amp;$A150)), SUM(COUNTIFS($J$14:$J$89, D$106, $I$14:$I$89, "&gt; 0", $F$14:$F$89, "&lt;&gt;C", $G$14:$G$89, {"8W1","5W2"}, $G$14:$G$89, {"8W1";"5W2"}, $K$14:$K$89, "&lt;="&amp;$A149, $L$14:$L$89, "&gt;="&amp;$A150)), SUM(COUNTIFS($J$14:$J$89, D$106, $I$14:$I$89, "&gt; 0", $F$14:$F$89, "&lt;&gt;C", $G$14:$G$89, {"8W2","5W2"}, $G$14:$G$89, {"8W2";"5W2"}, $K$14:$K$89, "&lt;="&amp;$A149, $L$14:$L$89, "&gt;="&amp;$A150)), SUM(COUNTIFS($J$14:$J$89, D$106, $I$14:$I$89, "&gt; 0", $F$14:$F$89, "&lt;&gt;C", $G$14:$G$89, {"8W2","5W3"}, $G$14:$G$89, {"8W2";"5W3"}, $K$14:$K$89, "&lt;="&amp;$A149, $L$14:$L$89, "&gt;="&amp;$A150))))</f>
        <v>0</v>
      </c>
      <c r="E149" s="54">
        <f xml:space="preserve"> IF(COUNTIFS($J$14:$J$89, E$106, $I$14:$I$89, "&gt; 0", $F$14:$F$89, "&lt;&gt;C", $K$14:$K$89, "&lt;="&amp;$A149, $L$14:$L$89, "&gt;="&amp;$A150) &lt; 2, COUNTIFS($J$14:$J$89, E$106, $I$14:$I$89, "&gt; 0", $F$14:$F$89, "&lt;&gt;C", $K$14:$K$89, "&lt;="&amp;$A149, $L$14:$L$89, "&gt;="&amp;$A150), MAX(SUM(COUNTIFS($J$14:$J$89, E$106, $I$14:$I$89, "&gt; 0", $F$14:$F$89, "&lt;&gt;C", $G$14:$G$89, {"1"}, $G$14:$G$89, {"1"}, $K$14:$K$89, "&lt;="&amp;$A149, $L$14:$L$89, "&gt;="&amp;$A150)), SUM(COUNTIFS($J$14:$J$89, E$106, $I$14:$I$89, "&gt; 0", $F$14:$F$89, "&lt;&gt;C", $G$14:$G$89, {"1","5W1"}, $G$14:$G$89, {"1";"5W1"}, $K$14:$K$89, "&lt;="&amp;$A149, $L$14:$L$89, "&gt;="&amp;$A150)), SUM(COUNTIFS($J$14:$J$89, E$106, $I$14:$I$89, "&gt; 0", $F$14:$F$89, "&lt;&gt;C", $G$14:$G$89, {"1","5W2"}, $G$14:$G$89, {"1";"5W2"}, $K$14:$K$89, "&lt;="&amp;$A149, $L$14:$L$89, "&gt;="&amp;$A150)), SUM(COUNTIFS($J$14:$J$89, E$106, $I$14:$I$89, "&gt; 0", $F$14:$F$89, "&lt;&gt;C", $G$14:$G$89, {"1","5W3"}, $G$14:$G$89, {"1";"5W3"}, $K$14:$K$89, "&lt;="&amp;$A149, $L$14:$L$89, "&gt;="&amp;$A150)), SUM(COUNTIFS($J$14:$J$89, E$106, $I$14:$I$89, "&gt; 0", $F$14:$F$89, "&lt;&gt;C", $G$14:$G$89, {"1","8W1"}, $G$14:$G$89, {"1";"8W1"}, $K$14:$K$89, "&lt;="&amp;$A149, $L$14:$L$89, "&gt;="&amp;$A150)), SUM(COUNTIFS($J$14:$J$89, E$106, $I$14:$I$89, "&gt; 0", $F$14:$F$89, "&lt;&gt;C", $G$14:$G$89, {"1","8W2"}, $G$14:$G$89, {"1";"8W2"}, $K$14:$K$89, "&lt;="&amp;$A149, $L$14:$L$89, "&gt;="&amp;$A150)), SUM(COUNTIFS($J$14:$J$89, E$106, $I$14:$I$89, "&gt; 0", $F$14:$F$89, "&lt;&gt;C", $G$14:$G$89, {"8W1","5W1"}, $G$14:$G$89, {"8W1";"5W1"}, $K$14:$K$89, "&lt;="&amp;$A149, $L$14:$L$89, "&gt;="&amp;$A150)), SUM(COUNTIFS($J$14:$J$89, E$106, $I$14:$I$89, "&gt; 0", $F$14:$F$89, "&lt;&gt;C", $G$14:$G$89, {"8W1","5W2"}, $G$14:$G$89, {"8W1";"5W2"}, $K$14:$K$89, "&lt;="&amp;$A149, $L$14:$L$89, "&gt;="&amp;$A150)), SUM(COUNTIFS($J$14:$J$89, E$106, $I$14:$I$89, "&gt; 0", $F$14:$F$89, "&lt;&gt;C", $G$14:$G$89, {"8W2","5W2"}, $G$14:$G$89, {"8W2";"5W2"}, $K$14:$K$89, "&lt;="&amp;$A149, $L$14:$L$89, "&gt;="&amp;$A150)), SUM(COUNTIFS($J$14:$J$89, E$106, $I$14:$I$89, "&gt; 0", $F$14:$F$89, "&lt;&gt;C", $G$14:$G$89, {"8W2","5W3"}, $G$14:$G$89, {"8W2";"5W3"}, $K$14:$K$89, "&lt;="&amp;$A149, $L$14:$L$89, "&gt;="&amp;$A150))))</f>
        <v>1</v>
      </c>
      <c r="F149" s="54">
        <f xml:space="preserve"> IF(COUNTIFS($J$14:$J$89, F$106, $I$14:$I$89, "&gt; 0", $F$14:$F$89, "&lt;&gt;C", $K$14:$K$89, "&lt;="&amp;$A149, $L$14:$L$89, "&gt;="&amp;$A150) &lt; 2, COUNTIFS($J$14:$J$89, F$106, $I$14:$I$89, "&gt; 0", $F$14:$F$89, "&lt;&gt;C", $K$14:$K$89, "&lt;="&amp;$A149, $L$14:$L$89, "&gt;="&amp;$A150), MAX(SUM(COUNTIFS($J$14:$J$89, F$106, $I$14:$I$89, "&gt; 0", $F$14:$F$89, "&lt;&gt;C", $G$14:$G$89, {"1"}, $G$14:$G$89, {"1"}, $K$14:$K$89, "&lt;="&amp;$A149, $L$14:$L$89, "&gt;="&amp;$A150)), SUM(COUNTIFS($J$14:$J$89, F$106, $I$14:$I$89, "&gt; 0", $F$14:$F$89, "&lt;&gt;C", $G$14:$G$89, {"1","5W1"}, $G$14:$G$89, {"1";"5W1"}, $K$14:$K$89, "&lt;="&amp;$A149, $L$14:$L$89, "&gt;="&amp;$A150)), SUM(COUNTIFS($J$14:$J$89, F$106, $I$14:$I$89, "&gt; 0", $F$14:$F$89, "&lt;&gt;C", $G$14:$G$89, {"1","5W2"}, $G$14:$G$89, {"1";"5W2"}, $K$14:$K$89, "&lt;="&amp;$A149, $L$14:$L$89, "&gt;="&amp;$A150)), SUM(COUNTIFS($J$14:$J$89, F$106, $I$14:$I$89, "&gt; 0", $F$14:$F$89, "&lt;&gt;C", $G$14:$G$89, {"1","5W3"}, $G$14:$G$89, {"1";"5W3"}, $K$14:$K$89, "&lt;="&amp;$A149, $L$14:$L$89, "&gt;="&amp;$A150)), SUM(COUNTIFS($J$14:$J$89, F$106, $I$14:$I$89, "&gt; 0", $F$14:$F$89, "&lt;&gt;C", $G$14:$G$89, {"1","8W1"}, $G$14:$G$89, {"1";"8W1"}, $K$14:$K$89, "&lt;="&amp;$A149, $L$14:$L$89, "&gt;="&amp;$A150)), SUM(COUNTIFS($J$14:$J$89, F$106, $I$14:$I$89, "&gt; 0", $F$14:$F$89, "&lt;&gt;C", $G$14:$G$89, {"1","8W2"}, $G$14:$G$89, {"1";"8W2"}, $K$14:$K$89, "&lt;="&amp;$A149, $L$14:$L$89, "&gt;="&amp;$A150)), SUM(COUNTIFS($J$14:$J$89, F$106, $I$14:$I$89, "&gt; 0", $F$14:$F$89, "&lt;&gt;C", $G$14:$G$89, {"8W1","5W1"}, $G$14:$G$89, {"8W1";"5W1"}, $K$14:$K$89, "&lt;="&amp;$A149, $L$14:$L$89, "&gt;="&amp;$A150)), SUM(COUNTIFS($J$14:$J$89, F$106, $I$14:$I$89, "&gt; 0", $F$14:$F$89, "&lt;&gt;C", $G$14:$G$89, {"8W1","5W2"}, $G$14:$G$89, {"8W1";"5W2"}, $K$14:$K$89, "&lt;="&amp;$A149, $L$14:$L$89, "&gt;="&amp;$A150)), SUM(COUNTIFS($J$14:$J$89, F$106, $I$14:$I$89, "&gt; 0", $F$14:$F$89, "&lt;&gt;C", $G$14:$G$89, {"8W2","5W2"}, $G$14:$G$89, {"8W2";"5W2"}, $K$14:$K$89, "&lt;="&amp;$A149, $L$14:$L$89, "&gt;="&amp;$A150)), SUM(COUNTIFS($J$14:$J$89, F$106, $I$14:$I$89, "&gt; 0", $F$14:$F$89, "&lt;&gt;C", $G$14:$G$89, {"8W2","5W3"}, $G$14:$G$89, {"8W2";"5W3"}, $K$14:$K$89, "&lt;="&amp;$A149, $L$14:$L$89, "&gt;="&amp;$A150))))</f>
        <v>0</v>
      </c>
      <c r="G149" s="54">
        <f xml:space="preserve"> IF(COUNTIFS($J$14:$J$89, G$106, $I$14:$I$89, "&gt; 0", $F$14:$F$89, "&lt;&gt;C", $K$14:$K$89, "&lt;="&amp;$A149, $L$14:$L$89, "&gt;="&amp;$A150) &lt; 2, COUNTIFS($J$14:$J$89, G$106, $I$14:$I$89, "&gt; 0", $F$14:$F$89, "&lt;&gt;C", $K$14:$K$89, "&lt;="&amp;$A149, $L$14:$L$89, "&gt;="&amp;$A150), MAX(SUM(COUNTIFS($J$14:$J$89, G$106, $I$14:$I$89, "&gt; 0", $F$14:$F$89, "&lt;&gt;C", $G$14:$G$89, {"1"}, $G$14:$G$89, {"1"}, $K$14:$K$89, "&lt;="&amp;$A149, $L$14:$L$89, "&gt;="&amp;$A150)), SUM(COUNTIFS($J$14:$J$89, G$106, $I$14:$I$89, "&gt; 0", $F$14:$F$89, "&lt;&gt;C", $G$14:$G$89, {"1","5W1"}, $G$14:$G$89, {"1";"5W1"}, $K$14:$K$89, "&lt;="&amp;$A149, $L$14:$L$89, "&gt;="&amp;$A150)), SUM(COUNTIFS($J$14:$J$89, G$106, $I$14:$I$89, "&gt; 0", $F$14:$F$89, "&lt;&gt;C", $G$14:$G$89, {"1","5W2"}, $G$14:$G$89, {"1";"5W2"}, $K$14:$K$89, "&lt;="&amp;$A149, $L$14:$L$89, "&gt;="&amp;$A150)), SUM(COUNTIFS($J$14:$J$89, G$106, $I$14:$I$89, "&gt; 0", $F$14:$F$89, "&lt;&gt;C", $G$14:$G$89, {"1","5W3"}, $G$14:$G$89, {"1";"5W3"}, $K$14:$K$89, "&lt;="&amp;$A149, $L$14:$L$89, "&gt;="&amp;$A150)), SUM(COUNTIFS($J$14:$J$89, G$106, $I$14:$I$89, "&gt; 0", $F$14:$F$89, "&lt;&gt;C", $G$14:$G$89, {"1","8W1"}, $G$14:$G$89, {"1";"8W1"}, $K$14:$K$89, "&lt;="&amp;$A149, $L$14:$L$89, "&gt;="&amp;$A150)), SUM(COUNTIFS($J$14:$J$89, G$106, $I$14:$I$89, "&gt; 0", $F$14:$F$89, "&lt;&gt;C", $G$14:$G$89, {"1","8W2"}, $G$14:$G$89, {"1";"8W2"}, $K$14:$K$89, "&lt;="&amp;$A149, $L$14:$L$89, "&gt;="&amp;$A150)), SUM(COUNTIFS($J$14:$J$89, G$106, $I$14:$I$89, "&gt; 0", $F$14:$F$89, "&lt;&gt;C", $G$14:$G$89, {"8W1","5W1"}, $G$14:$G$89, {"8W1";"5W1"}, $K$14:$K$89, "&lt;="&amp;$A149, $L$14:$L$89, "&gt;="&amp;$A150)), SUM(COUNTIFS($J$14:$J$89, G$106, $I$14:$I$89, "&gt; 0", $F$14:$F$89, "&lt;&gt;C", $G$14:$G$89, {"8W1","5W2"}, $G$14:$G$89, {"8W1";"5W2"}, $K$14:$K$89, "&lt;="&amp;$A149, $L$14:$L$89, "&gt;="&amp;$A150)), SUM(COUNTIFS($J$14:$J$89, G$106, $I$14:$I$89, "&gt; 0", $F$14:$F$89, "&lt;&gt;C", $G$14:$G$89, {"8W2","5W2"}, $G$14:$G$89, {"8W2";"5W2"}, $K$14:$K$89, "&lt;="&amp;$A149, $L$14:$L$89, "&gt;="&amp;$A150)), SUM(COUNTIFS($J$14:$J$89, G$106, $I$14:$I$89, "&gt; 0", $F$14:$F$89, "&lt;&gt;C", $G$14:$G$89, {"8W2","5W3"}, $G$14:$G$89, {"8W2";"5W3"}, $K$14:$K$89, "&lt;="&amp;$A149, $L$14:$L$89, "&gt;="&amp;$A150))))</f>
        <v>0</v>
      </c>
      <c r="H149" s="54">
        <f xml:space="preserve"> IF(COUNTIFS($J$14:$J$89, H$106, $I$14:$I$89, "&gt; 0", $F$14:$F$89, "&lt;&gt;C", $K$14:$K$89, "&lt;="&amp;$A149, $L$14:$L$89, "&gt;="&amp;$A150) &lt; 2, COUNTIFS($J$14:$J$89, H$106, $I$14:$I$89, "&gt; 0", $F$14:$F$89, "&lt;&gt;C", $K$14:$K$89, "&lt;="&amp;$A149, $L$14:$L$89, "&gt;="&amp;$A150), MAX(SUM(COUNTIFS($J$14:$J$89, H$106, $I$14:$I$89, "&gt; 0", $F$14:$F$89, "&lt;&gt;C", $G$14:$G$89, {"1"}, $G$14:$G$89, {"1"}, $K$14:$K$89, "&lt;="&amp;$A149, $L$14:$L$89, "&gt;="&amp;$A150)), SUM(COUNTIFS($J$14:$J$89, H$106, $I$14:$I$89, "&gt; 0", $F$14:$F$89, "&lt;&gt;C", $G$14:$G$89, {"1","5W1"}, $G$14:$G$89, {"1";"5W1"}, $K$14:$K$89, "&lt;="&amp;$A149, $L$14:$L$89, "&gt;="&amp;$A150)), SUM(COUNTIFS($J$14:$J$89, H$106, $I$14:$I$89, "&gt; 0", $F$14:$F$89, "&lt;&gt;C", $G$14:$G$89, {"1","5W2"}, $G$14:$G$89, {"1";"5W2"}, $K$14:$K$89, "&lt;="&amp;$A149, $L$14:$L$89, "&gt;="&amp;$A150)), SUM(COUNTIFS($J$14:$J$89, H$106, $I$14:$I$89, "&gt; 0", $F$14:$F$89, "&lt;&gt;C", $G$14:$G$89, {"1","5W3"}, $G$14:$G$89, {"1";"5W3"}, $K$14:$K$89, "&lt;="&amp;$A149, $L$14:$L$89, "&gt;="&amp;$A150)), SUM(COUNTIFS($J$14:$J$89, H$106, $I$14:$I$89, "&gt; 0", $F$14:$F$89, "&lt;&gt;C", $G$14:$G$89, {"1","8W1"}, $G$14:$G$89, {"1";"8W1"}, $K$14:$K$89, "&lt;="&amp;$A149, $L$14:$L$89, "&gt;="&amp;$A150)), SUM(COUNTIFS($J$14:$J$89, H$106, $I$14:$I$89, "&gt; 0", $F$14:$F$89, "&lt;&gt;C", $G$14:$G$89, {"1","8W2"}, $G$14:$G$89, {"1";"8W2"}, $K$14:$K$89, "&lt;="&amp;$A149, $L$14:$L$89, "&gt;="&amp;$A150)), SUM(COUNTIFS($J$14:$J$89, H$106, $I$14:$I$89, "&gt; 0", $F$14:$F$89, "&lt;&gt;C", $G$14:$G$89, {"8W1","5W1"}, $G$14:$G$89, {"8W1";"5W1"}, $K$14:$K$89, "&lt;="&amp;$A149, $L$14:$L$89, "&gt;="&amp;$A150)), SUM(COUNTIFS($J$14:$J$89, H$106, $I$14:$I$89, "&gt; 0", $F$14:$F$89, "&lt;&gt;C", $G$14:$G$89, {"8W1","5W2"}, $G$14:$G$89, {"8W1";"5W2"}, $K$14:$K$89, "&lt;="&amp;$A149, $L$14:$L$89, "&gt;="&amp;$A150)), SUM(COUNTIFS($J$14:$J$89, H$106, $I$14:$I$89, "&gt; 0", $F$14:$F$89, "&lt;&gt;C", $G$14:$G$89, {"8W2","5W2"}, $G$14:$G$89, {"8W2";"5W2"}, $K$14:$K$89, "&lt;="&amp;$A149, $L$14:$L$89, "&gt;="&amp;$A150)), SUM(COUNTIFS($J$14:$J$89, H$106, $I$14:$I$89, "&gt; 0", $F$14:$F$89, "&lt;&gt;C", $G$14:$G$89, {"8W2","5W3"}, $G$14:$G$89, {"8W2";"5W3"}, $K$14:$K$89, "&lt;="&amp;$A149, $L$14:$L$89, "&gt;="&amp;$A150))))</f>
        <v>0</v>
      </c>
      <c r="P149"/>
    </row>
    <row r="150" spans="1:16" ht="15" x14ac:dyDescent="0.25">
      <c r="A150" s="152">
        <f t="shared" si="5"/>
        <v>0.76041666666666607</v>
      </c>
      <c r="B150" s="202" t="str">
        <f t="shared" si="4"/>
        <v>6:15 PM-6:30 PM</v>
      </c>
      <c r="C150" s="54">
        <f xml:space="preserve"> IF(COUNTIFS($J$14:$J$89, C$106, $I$14:$I$89, "&gt; 0", $F$14:$F$89, "&lt;&gt;C", $K$14:$K$89, "&lt;="&amp;$A150, $L$14:$L$89, "&gt;="&amp;$A151) &lt; 2, COUNTIFS($J$14:$J$89, C$106, $I$14:$I$89, "&gt; 0", $F$14:$F$89, "&lt;&gt;C", $K$14:$K$89, "&lt;="&amp;$A150, $L$14:$L$89, "&gt;="&amp;$A151), MAX(SUM(COUNTIFS($J$14:$J$89, C$106, $I$14:$I$89, "&gt; 0", $F$14:$F$89, "&lt;&gt;C", $G$14:$G$89, {"1"}, $G$14:$G$89, {"1"}, $K$14:$K$89, "&lt;="&amp;$A150, $L$14:$L$89, "&gt;="&amp;$A151)), SUM(COUNTIFS($J$14:$J$89, C$106, $I$14:$I$89, "&gt; 0", $F$14:$F$89, "&lt;&gt;C", $G$14:$G$89, {"1","5W1"}, $G$14:$G$89, {"1";"5W1"}, $K$14:$K$89, "&lt;="&amp;$A150, $L$14:$L$89, "&gt;="&amp;$A151)), SUM(COUNTIFS($J$14:$J$89, C$106, $I$14:$I$89, "&gt; 0", $F$14:$F$89, "&lt;&gt;C", $G$14:$G$89, {"1","5W2"}, $G$14:$G$89, {"1";"5W2"}, $K$14:$K$89, "&lt;="&amp;$A150, $L$14:$L$89, "&gt;="&amp;$A151)), SUM(COUNTIFS($J$14:$J$89, C$106, $I$14:$I$89, "&gt; 0", $F$14:$F$89, "&lt;&gt;C", $G$14:$G$89, {"1","5W3"}, $G$14:$G$89, {"1";"5W3"}, $K$14:$K$89, "&lt;="&amp;$A150, $L$14:$L$89, "&gt;="&amp;$A151)), SUM(COUNTIFS($J$14:$J$89, C$106, $I$14:$I$89, "&gt; 0", $F$14:$F$89, "&lt;&gt;C", $G$14:$G$89, {"1","8W1"}, $G$14:$G$89, {"1";"8W1"}, $K$14:$K$89, "&lt;="&amp;$A150, $L$14:$L$89, "&gt;="&amp;$A151)), SUM(COUNTIFS($J$14:$J$89, C$106, $I$14:$I$89, "&gt; 0", $F$14:$F$89, "&lt;&gt;C", $G$14:$G$89, {"1","8W2"}, $G$14:$G$89, {"1";"8W2"}, $K$14:$K$89, "&lt;="&amp;$A150, $L$14:$L$89, "&gt;="&amp;$A151)), SUM(COUNTIFS($J$14:$J$89, C$106, $I$14:$I$89, "&gt; 0", $F$14:$F$89, "&lt;&gt;C", $G$14:$G$89, {"8W1","5W1"}, $G$14:$G$89, {"8W1";"5W1"}, $K$14:$K$89, "&lt;="&amp;$A150, $L$14:$L$89, "&gt;="&amp;$A151)), SUM(COUNTIFS($J$14:$J$89, C$106, $I$14:$I$89, "&gt; 0", $F$14:$F$89, "&lt;&gt;C", $G$14:$G$89, {"8W1","5W2"}, $G$14:$G$89, {"8W1";"5W2"}, $K$14:$K$89, "&lt;="&amp;$A150, $L$14:$L$89, "&gt;="&amp;$A151)), SUM(COUNTIFS($J$14:$J$89, C$106, $I$14:$I$89, "&gt; 0", $F$14:$F$89, "&lt;&gt;C", $G$14:$G$89, {"8W2","5W2"}, $G$14:$G$89, {"8W2";"5W2"}, $K$14:$K$89, "&lt;="&amp;$A150, $L$14:$L$89, "&gt;="&amp;$A151)), SUM(COUNTIFS($J$14:$J$89, C$106, $I$14:$I$89, "&gt; 0", $F$14:$F$89, "&lt;&gt;C", $G$14:$G$89, {"8W2","5W3"}, $G$14:$G$89, {"8W2";"5W3"}, $K$14:$K$89, "&lt;="&amp;$A150, $L$14:$L$89, "&gt;="&amp;$A151))))</f>
        <v>1</v>
      </c>
      <c r="D150" s="54">
        <f xml:space="preserve"> IF(COUNTIFS($J$14:$J$89, D$106, $I$14:$I$89, "&gt; 0", $F$14:$F$89, "&lt;&gt;C", $K$14:$K$89, "&lt;="&amp;$A150, $L$14:$L$89, "&gt;="&amp;$A151) &lt; 2, COUNTIFS($J$14:$J$89, D$106, $I$14:$I$89, "&gt; 0", $F$14:$F$89, "&lt;&gt;C", $K$14:$K$89, "&lt;="&amp;$A150, $L$14:$L$89, "&gt;="&amp;$A151), MAX(SUM(COUNTIFS($J$14:$J$89, D$106, $I$14:$I$89, "&gt; 0", $F$14:$F$89, "&lt;&gt;C", $G$14:$G$89, {"1"}, $G$14:$G$89, {"1"}, $K$14:$K$89, "&lt;="&amp;$A150, $L$14:$L$89, "&gt;="&amp;$A151)), SUM(COUNTIFS($J$14:$J$89, D$106, $I$14:$I$89, "&gt; 0", $F$14:$F$89, "&lt;&gt;C", $G$14:$G$89, {"1","5W1"}, $G$14:$G$89, {"1";"5W1"}, $K$14:$K$89, "&lt;="&amp;$A150, $L$14:$L$89, "&gt;="&amp;$A151)), SUM(COUNTIFS($J$14:$J$89, D$106, $I$14:$I$89, "&gt; 0", $F$14:$F$89, "&lt;&gt;C", $G$14:$G$89, {"1","5W2"}, $G$14:$G$89, {"1";"5W2"}, $K$14:$K$89, "&lt;="&amp;$A150, $L$14:$L$89, "&gt;="&amp;$A151)), SUM(COUNTIFS($J$14:$J$89, D$106, $I$14:$I$89, "&gt; 0", $F$14:$F$89, "&lt;&gt;C", $G$14:$G$89, {"1","5W3"}, $G$14:$G$89, {"1";"5W3"}, $K$14:$K$89, "&lt;="&amp;$A150, $L$14:$L$89, "&gt;="&amp;$A151)), SUM(COUNTIFS($J$14:$J$89, D$106, $I$14:$I$89, "&gt; 0", $F$14:$F$89, "&lt;&gt;C", $G$14:$G$89, {"1","8W1"}, $G$14:$G$89, {"1";"8W1"}, $K$14:$K$89, "&lt;="&amp;$A150, $L$14:$L$89, "&gt;="&amp;$A151)), SUM(COUNTIFS($J$14:$J$89, D$106, $I$14:$I$89, "&gt; 0", $F$14:$F$89, "&lt;&gt;C", $G$14:$G$89, {"1","8W2"}, $G$14:$G$89, {"1";"8W2"}, $K$14:$K$89, "&lt;="&amp;$A150, $L$14:$L$89, "&gt;="&amp;$A151)), SUM(COUNTIFS($J$14:$J$89, D$106, $I$14:$I$89, "&gt; 0", $F$14:$F$89, "&lt;&gt;C", $G$14:$G$89, {"8W1","5W1"}, $G$14:$G$89, {"8W1";"5W1"}, $K$14:$K$89, "&lt;="&amp;$A150, $L$14:$L$89, "&gt;="&amp;$A151)), SUM(COUNTIFS($J$14:$J$89, D$106, $I$14:$I$89, "&gt; 0", $F$14:$F$89, "&lt;&gt;C", $G$14:$G$89, {"8W1","5W2"}, $G$14:$G$89, {"8W1";"5W2"}, $K$14:$K$89, "&lt;="&amp;$A150, $L$14:$L$89, "&gt;="&amp;$A151)), SUM(COUNTIFS($J$14:$J$89, D$106, $I$14:$I$89, "&gt; 0", $F$14:$F$89, "&lt;&gt;C", $G$14:$G$89, {"8W2","5W2"}, $G$14:$G$89, {"8W2";"5W2"}, $K$14:$K$89, "&lt;="&amp;$A150, $L$14:$L$89, "&gt;="&amp;$A151)), SUM(COUNTIFS($J$14:$J$89, D$106, $I$14:$I$89, "&gt; 0", $F$14:$F$89, "&lt;&gt;C", $G$14:$G$89, {"8W2","5W3"}, $G$14:$G$89, {"8W2";"5W3"}, $K$14:$K$89, "&lt;="&amp;$A150, $L$14:$L$89, "&gt;="&amp;$A151))))</f>
        <v>1</v>
      </c>
      <c r="E150" s="54">
        <f xml:space="preserve"> IF(COUNTIFS($J$14:$J$89, E$106, $I$14:$I$89, "&gt; 0", $F$14:$F$89, "&lt;&gt;C", $K$14:$K$89, "&lt;="&amp;$A150, $L$14:$L$89, "&gt;="&amp;$A151) &lt; 2, COUNTIFS($J$14:$J$89, E$106, $I$14:$I$89, "&gt; 0", $F$14:$F$89, "&lt;&gt;C", $K$14:$K$89, "&lt;="&amp;$A150, $L$14:$L$89, "&gt;="&amp;$A151), MAX(SUM(COUNTIFS($J$14:$J$89, E$106, $I$14:$I$89, "&gt; 0", $F$14:$F$89, "&lt;&gt;C", $G$14:$G$89, {"1"}, $G$14:$G$89, {"1"}, $K$14:$K$89, "&lt;="&amp;$A150, $L$14:$L$89, "&gt;="&amp;$A151)), SUM(COUNTIFS($J$14:$J$89, E$106, $I$14:$I$89, "&gt; 0", $F$14:$F$89, "&lt;&gt;C", $G$14:$G$89, {"1","5W1"}, $G$14:$G$89, {"1";"5W1"}, $K$14:$K$89, "&lt;="&amp;$A150, $L$14:$L$89, "&gt;="&amp;$A151)), SUM(COUNTIFS($J$14:$J$89, E$106, $I$14:$I$89, "&gt; 0", $F$14:$F$89, "&lt;&gt;C", $G$14:$G$89, {"1","5W2"}, $G$14:$G$89, {"1";"5W2"}, $K$14:$K$89, "&lt;="&amp;$A150, $L$14:$L$89, "&gt;="&amp;$A151)), SUM(COUNTIFS($J$14:$J$89, E$106, $I$14:$I$89, "&gt; 0", $F$14:$F$89, "&lt;&gt;C", $G$14:$G$89, {"1","5W3"}, $G$14:$G$89, {"1";"5W3"}, $K$14:$K$89, "&lt;="&amp;$A150, $L$14:$L$89, "&gt;="&amp;$A151)), SUM(COUNTIFS($J$14:$J$89, E$106, $I$14:$I$89, "&gt; 0", $F$14:$F$89, "&lt;&gt;C", $G$14:$G$89, {"1","8W1"}, $G$14:$G$89, {"1";"8W1"}, $K$14:$K$89, "&lt;="&amp;$A150, $L$14:$L$89, "&gt;="&amp;$A151)), SUM(COUNTIFS($J$14:$J$89, E$106, $I$14:$I$89, "&gt; 0", $F$14:$F$89, "&lt;&gt;C", $G$14:$G$89, {"1","8W2"}, $G$14:$G$89, {"1";"8W2"}, $K$14:$K$89, "&lt;="&amp;$A150, $L$14:$L$89, "&gt;="&amp;$A151)), SUM(COUNTIFS($J$14:$J$89, E$106, $I$14:$I$89, "&gt; 0", $F$14:$F$89, "&lt;&gt;C", $G$14:$G$89, {"8W1","5W1"}, $G$14:$G$89, {"8W1";"5W1"}, $K$14:$K$89, "&lt;="&amp;$A150, $L$14:$L$89, "&gt;="&amp;$A151)), SUM(COUNTIFS($J$14:$J$89, E$106, $I$14:$I$89, "&gt; 0", $F$14:$F$89, "&lt;&gt;C", $G$14:$G$89, {"8W1","5W2"}, $G$14:$G$89, {"8W1";"5W2"}, $K$14:$K$89, "&lt;="&amp;$A150, $L$14:$L$89, "&gt;="&amp;$A151)), SUM(COUNTIFS($J$14:$J$89, E$106, $I$14:$I$89, "&gt; 0", $F$14:$F$89, "&lt;&gt;C", $G$14:$G$89, {"8W2","5W2"}, $G$14:$G$89, {"8W2";"5W2"}, $K$14:$K$89, "&lt;="&amp;$A150, $L$14:$L$89, "&gt;="&amp;$A151)), SUM(COUNTIFS($J$14:$J$89, E$106, $I$14:$I$89, "&gt; 0", $F$14:$F$89, "&lt;&gt;C", $G$14:$G$89, {"8W2","5W3"}, $G$14:$G$89, {"8W2";"5W3"}, $K$14:$K$89, "&lt;="&amp;$A150, $L$14:$L$89, "&gt;="&amp;$A151))))</f>
        <v>1</v>
      </c>
      <c r="F150" s="54">
        <f xml:space="preserve"> IF(COUNTIFS($J$14:$J$89, F$106, $I$14:$I$89, "&gt; 0", $F$14:$F$89, "&lt;&gt;C", $K$14:$K$89, "&lt;="&amp;$A150, $L$14:$L$89, "&gt;="&amp;$A151) &lt; 2, COUNTIFS($J$14:$J$89, F$106, $I$14:$I$89, "&gt; 0", $F$14:$F$89, "&lt;&gt;C", $K$14:$K$89, "&lt;="&amp;$A150, $L$14:$L$89, "&gt;="&amp;$A151), MAX(SUM(COUNTIFS($J$14:$J$89, F$106, $I$14:$I$89, "&gt; 0", $F$14:$F$89, "&lt;&gt;C", $G$14:$G$89, {"1"}, $G$14:$G$89, {"1"}, $K$14:$K$89, "&lt;="&amp;$A150, $L$14:$L$89, "&gt;="&amp;$A151)), SUM(COUNTIFS($J$14:$J$89, F$106, $I$14:$I$89, "&gt; 0", $F$14:$F$89, "&lt;&gt;C", $G$14:$G$89, {"1","5W1"}, $G$14:$G$89, {"1";"5W1"}, $K$14:$K$89, "&lt;="&amp;$A150, $L$14:$L$89, "&gt;="&amp;$A151)), SUM(COUNTIFS($J$14:$J$89, F$106, $I$14:$I$89, "&gt; 0", $F$14:$F$89, "&lt;&gt;C", $G$14:$G$89, {"1","5W2"}, $G$14:$G$89, {"1";"5W2"}, $K$14:$K$89, "&lt;="&amp;$A150, $L$14:$L$89, "&gt;="&amp;$A151)), SUM(COUNTIFS($J$14:$J$89, F$106, $I$14:$I$89, "&gt; 0", $F$14:$F$89, "&lt;&gt;C", $G$14:$G$89, {"1","5W3"}, $G$14:$G$89, {"1";"5W3"}, $K$14:$K$89, "&lt;="&amp;$A150, $L$14:$L$89, "&gt;="&amp;$A151)), SUM(COUNTIFS($J$14:$J$89, F$106, $I$14:$I$89, "&gt; 0", $F$14:$F$89, "&lt;&gt;C", $G$14:$G$89, {"1","8W1"}, $G$14:$G$89, {"1";"8W1"}, $K$14:$K$89, "&lt;="&amp;$A150, $L$14:$L$89, "&gt;="&amp;$A151)), SUM(COUNTIFS($J$14:$J$89, F$106, $I$14:$I$89, "&gt; 0", $F$14:$F$89, "&lt;&gt;C", $G$14:$G$89, {"1","8W2"}, $G$14:$G$89, {"1";"8W2"}, $K$14:$K$89, "&lt;="&amp;$A150, $L$14:$L$89, "&gt;="&amp;$A151)), SUM(COUNTIFS($J$14:$J$89, F$106, $I$14:$I$89, "&gt; 0", $F$14:$F$89, "&lt;&gt;C", $G$14:$G$89, {"8W1","5W1"}, $G$14:$G$89, {"8W1";"5W1"}, $K$14:$K$89, "&lt;="&amp;$A150, $L$14:$L$89, "&gt;="&amp;$A151)), SUM(COUNTIFS($J$14:$J$89, F$106, $I$14:$I$89, "&gt; 0", $F$14:$F$89, "&lt;&gt;C", $G$14:$G$89, {"8W1","5W2"}, $G$14:$G$89, {"8W1";"5W2"}, $K$14:$K$89, "&lt;="&amp;$A150, $L$14:$L$89, "&gt;="&amp;$A151)), SUM(COUNTIFS($J$14:$J$89, F$106, $I$14:$I$89, "&gt; 0", $F$14:$F$89, "&lt;&gt;C", $G$14:$G$89, {"8W2","5W2"}, $G$14:$G$89, {"8W2";"5W2"}, $K$14:$K$89, "&lt;="&amp;$A150, $L$14:$L$89, "&gt;="&amp;$A151)), SUM(COUNTIFS($J$14:$J$89, F$106, $I$14:$I$89, "&gt; 0", $F$14:$F$89, "&lt;&gt;C", $G$14:$G$89, {"8W2","5W3"}, $G$14:$G$89, {"8W2";"5W3"}, $K$14:$K$89, "&lt;="&amp;$A150, $L$14:$L$89, "&gt;="&amp;$A151))))</f>
        <v>0</v>
      </c>
      <c r="G150" s="54">
        <f xml:space="preserve"> IF(COUNTIFS($J$14:$J$89, G$106, $I$14:$I$89, "&gt; 0", $F$14:$F$89, "&lt;&gt;C", $K$14:$K$89, "&lt;="&amp;$A150, $L$14:$L$89, "&gt;="&amp;$A151) &lt; 2, COUNTIFS($J$14:$J$89, G$106, $I$14:$I$89, "&gt; 0", $F$14:$F$89, "&lt;&gt;C", $K$14:$K$89, "&lt;="&amp;$A150, $L$14:$L$89, "&gt;="&amp;$A151), MAX(SUM(COUNTIFS($J$14:$J$89, G$106, $I$14:$I$89, "&gt; 0", $F$14:$F$89, "&lt;&gt;C", $G$14:$G$89, {"1"}, $G$14:$G$89, {"1"}, $K$14:$K$89, "&lt;="&amp;$A150, $L$14:$L$89, "&gt;="&amp;$A151)), SUM(COUNTIFS($J$14:$J$89, G$106, $I$14:$I$89, "&gt; 0", $F$14:$F$89, "&lt;&gt;C", $G$14:$G$89, {"1","5W1"}, $G$14:$G$89, {"1";"5W1"}, $K$14:$K$89, "&lt;="&amp;$A150, $L$14:$L$89, "&gt;="&amp;$A151)), SUM(COUNTIFS($J$14:$J$89, G$106, $I$14:$I$89, "&gt; 0", $F$14:$F$89, "&lt;&gt;C", $G$14:$G$89, {"1","5W2"}, $G$14:$G$89, {"1";"5W2"}, $K$14:$K$89, "&lt;="&amp;$A150, $L$14:$L$89, "&gt;="&amp;$A151)), SUM(COUNTIFS($J$14:$J$89, G$106, $I$14:$I$89, "&gt; 0", $F$14:$F$89, "&lt;&gt;C", $G$14:$G$89, {"1","5W3"}, $G$14:$G$89, {"1";"5W3"}, $K$14:$K$89, "&lt;="&amp;$A150, $L$14:$L$89, "&gt;="&amp;$A151)), SUM(COUNTIFS($J$14:$J$89, G$106, $I$14:$I$89, "&gt; 0", $F$14:$F$89, "&lt;&gt;C", $G$14:$G$89, {"1","8W1"}, $G$14:$G$89, {"1";"8W1"}, $K$14:$K$89, "&lt;="&amp;$A150, $L$14:$L$89, "&gt;="&amp;$A151)), SUM(COUNTIFS($J$14:$J$89, G$106, $I$14:$I$89, "&gt; 0", $F$14:$F$89, "&lt;&gt;C", $G$14:$G$89, {"1","8W2"}, $G$14:$G$89, {"1";"8W2"}, $K$14:$K$89, "&lt;="&amp;$A150, $L$14:$L$89, "&gt;="&amp;$A151)), SUM(COUNTIFS($J$14:$J$89, G$106, $I$14:$I$89, "&gt; 0", $F$14:$F$89, "&lt;&gt;C", $G$14:$G$89, {"8W1","5W1"}, $G$14:$G$89, {"8W1";"5W1"}, $K$14:$K$89, "&lt;="&amp;$A150, $L$14:$L$89, "&gt;="&amp;$A151)), SUM(COUNTIFS($J$14:$J$89, G$106, $I$14:$I$89, "&gt; 0", $F$14:$F$89, "&lt;&gt;C", $G$14:$G$89, {"8W1","5W2"}, $G$14:$G$89, {"8W1";"5W2"}, $K$14:$K$89, "&lt;="&amp;$A150, $L$14:$L$89, "&gt;="&amp;$A151)), SUM(COUNTIFS($J$14:$J$89, G$106, $I$14:$I$89, "&gt; 0", $F$14:$F$89, "&lt;&gt;C", $G$14:$G$89, {"8W2","5W2"}, $G$14:$G$89, {"8W2";"5W2"}, $K$14:$K$89, "&lt;="&amp;$A150, $L$14:$L$89, "&gt;="&amp;$A151)), SUM(COUNTIFS($J$14:$J$89, G$106, $I$14:$I$89, "&gt; 0", $F$14:$F$89, "&lt;&gt;C", $G$14:$G$89, {"8W2","5W3"}, $G$14:$G$89, {"8W2";"5W3"}, $K$14:$K$89, "&lt;="&amp;$A150, $L$14:$L$89, "&gt;="&amp;$A151))))</f>
        <v>0</v>
      </c>
      <c r="H150" s="54">
        <f xml:space="preserve"> IF(COUNTIFS($J$14:$J$89, H$106, $I$14:$I$89, "&gt; 0", $F$14:$F$89, "&lt;&gt;C", $K$14:$K$89, "&lt;="&amp;$A150, $L$14:$L$89, "&gt;="&amp;$A151) &lt; 2, COUNTIFS($J$14:$J$89, H$106, $I$14:$I$89, "&gt; 0", $F$14:$F$89, "&lt;&gt;C", $K$14:$K$89, "&lt;="&amp;$A150, $L$14:$L$89, "&gt;="&amp;$A151), MAX(SUM(COUNTIFS($J$14:$J$89, H$106, $I$14:$I$89, "&gt; 0", $F$14:$F$89, "&lt;&gt;C", $G$14:$G$89, {"1"}, $G$14:$G$89, {"1"}, $K$14:$K$89, "&lt;="&amp;$A150, $L$14:$L$89, "&gt;="&amp;$A151)), SUM(COUNTIFS($J$14:$J$89, H$106, $I$14:$I$89, "&gt; 0", $F$14:$F$89, "&lt;&gt;C", $G$14:$G$89, {"1","5W1"}, $G$14:$G$89, {"1";"5W1"}, $K$14:$K$89, "&lt;="&amp;$A150, $L$14:$L$89, "&gt;="&amp;$A151)), SUM(COUNTIFS($J$14:$J$89, H$106, $I$14:$I$89, "&gt; 0", $F$14:$F$89, "&lt;&gt;C", $G$14:$G$89, {"1","5W2"}, $G$14:$G$89, {"1";"5W2"}, $K$14:$K$89, "&lt;="&amp;$A150, $L$14:$L$89, "&gt;="&amp;$A151)), SUM(COUNTIFS($J$14:$J$89, H$106, $I$14:$I$89, "&gt; 0", $F$14:$F$89, "&lt;&gt;C", $G$14:$G$89, {"1","5W3"}, $G$14:$G$89, {"1";"5W3"}, $K$14:$K$89, "&lt;="&amp;$A150, $L$14:$L$89, "&gt;="&amp;$A151)), SUM(COUNTIFS($J$14:$J$89, H$106, $I$14:$I$89, "&gt; 0", $F$14:$F$89, "&lt;&gt;C", $G$14:$G$89, {"1","8W1"}, $G$14:$G$89, {"1";"8W1"}, $K$14:$K$89, "&lt;="&amp;$A150, $L$14:$L$89, "&gt;="&amp;$A151)), SUM(COUNTIFS($J$14:$J$89, H$106, $I$14:$I$89, "&gt; 0", $F$14:$F$89, "&lt;&gt;C", $G$14:$G$89, {"1","8W2"}, $G$14:$G$89, {"1";"8W2"}, $K$14:$K$89, "&lt;="&amp;$A150, $L$14:$L$89, "&gt;="&amp;$A151)), SUM(COUNTIFS($J$14:$J$89, H$106, $I$14:$I$89, "&gt; 0", $F$14:$F$89, "&lt;&gt;C", $G$14:$G$89, {"8W1","5W1"}, $G$14:$G$89, {"8W1";"5W1"}, $K$14:$K$89, "&lt;="&amp;$A150, $L$14:$L$89, "&gt;="&amp;$A151)), SUM(COUNTIFS($J$14:$J$89, H$106, $I$14:$I$89, "&gt; 0", $F$14:$F$89, "&lt;&gt;C", $G$14:$G$89, {"8W1","5W2"}, $G$14:$G$89, {"8W1";"5W2"}, $K$14:$K$89, "&lt;="&amp;$A150, $L$14:$L$89, "&gt;="&amp;$A151)), SUM(COUNTIFS($J$14:$J$89, H$106, $I$14:$I$89, "&gt; 0", $F$14:$F$89, "&lt;&gt;C", $G$14:$G$89, {"8W2","5W2"}, $G$14:$G$89, {"8W2";"5W2"}, $K$14:$K$89, "&lt;="&amp;$A150, $L$14:$L$89, "&gt;="&amp;$A151)), SUM(COUNTIFS($J$14:$J$89, H$106, $I$14:$I$89, "&gt; 0", $F$14:$F$89, "&lt;&gt;C", $G$14:$G$89, {"8W2","5W3"}, $G$14:$G$89, {"8W2";"5W3"}, $K$14:$K$89, "&lt;="&amp;$A150, $L$14:$L$89, "&gt;="&amp;$A151))))</f>
        <v>0</v>
      </c>
      <c r="P150"/>
    </row>
    <row r="151" spans="1:16" ht="15" x14ac:dyDescent="0.25">
      <c r="A151" s="152">
        <f t="shared" si="5"/>
        <v>0.7708333333333327</v>
      </c>
      <c r="B151" s="202" t="str">
        <f t="shared" si="4"/>
        <v>6:30 PM-6:45 PM</v>
      </c>
      <c r="C151" s="54">
        <f xml:space="preserve"> IF(COUNTIFS($J$14:$J$89, C$106, $I$14:$I$89, "&gt; 0", $F$14:$F$89, "&lt;&gt;C", $K$14:$K$89, "&lt;="&amp;$A151, $L$14:$L$89, "&gt;="&amp;$A152) &lt; 2, COUNTIFS($J$14:$J$89, C$106, $I$14:$I$89, "&gt; 0", $F$14:$F$89, "&lt;&gt;C", $K$14:$K$89, "&lt;="&amp;$A151, $L$14:$L$89, "&gt;="&amp;$A152), MAX(SUM(COUNTIFS($J$14:$J$89, C$106, $I$14:$I$89, "&gt; 0", $F$14:$F$89, "&lt;&gt;C", $G$14:$G$89, {"1"}, $G$14:$G$89, {"1"}, $K$14:$K$89, "&lt;="&amp;$A151, $L$14:$L$89, "&gt;="&amp;$A152)), SUM(COUNTIFS($J$14:$J$89, C$106, $I$14:$I$89, "&gt; 0", $F$14:$F$89, "&lt;&gt;C", $G$14:$G$89, {"1","5W1"}, $G$14:$G$89, {"1";"5W1"}, $K$14:$K$89, "&lt;="&amp;$A151, $L$14:$L$89, "&gt;="&amp;$A152)), SUM(COUNTIFS($J$14:$J$89, C$106, $I$14:$I$89, "&gt; 0", $F$14:$F$89, "&lt;&gt;C", $G$14:$G$89, {"1","5W2"}, $G$14:$G$89, {"1";"5W2"}, $K$14:$K$89, "&lt;="&amp;$A151, $L$14:$L$89, "&gt;="&amp;$A152)), SUM(COUNTIFS($J$14:$J$89, C$106, $I$14:$I$89, "&gt; 0", $F$14:$F$89, "&lt;&gt;C", $G$14:$G$89, {"1","5W3"}, $G$14:$G$89, {"1";"5W3"}, $K$14:$K$89, "&lt;="&amp;$A151, $L$14:$L$89, "&gt;="&amp;$A152)), SUM(COUNTIFS($J$14:$J$89, C$106, $I$14:$I$89, "&gt; 0", $F$14:$F$89, "&lt;&gt;C", $G$14:$G$89, {"1","8W1"}, $G$14:$G$89, {"1";"8W1"}, $K$14:$K$89, "&lt;="&amp;$A151, $L$14:$L$89, "&gt;="&amp;$A152)), SUM(COUNTIFS($J$14:$J$89, C$106, $I$14:$I$89, "&gt; 0", $F$14:$F$89, "&lt;&gt;C", $G$14:$G$89, {"1","8W2"}, $G$14:$G$89, {"1";"8W2"}, $K$14:$K$89, "&lt;="&amp;$A151, $L$14:$L$89, "&gt;="&amp;$A152)), SUM(COUNTIFS($J$14:$J$89, C$106, $I$14:$I$89, "&gt; 0", $F$14:$F$89, "&lt;&gt;C", $G$14:$G$89, {"8W1","5W1"}, $G$14:$G$89, {"8W1";"5W1"}, $K$14:$K$89, "&lt;="&amp;$A151, $L$14:$L$89, "&gt;="&amp;$A152)), SUM(COUNTIFS($J$14:$J$89, C$106, $I$14:$I$89, "&gt; 0", $F$14:$F$89, "&lt;&gt;C", $G$14:$G$89, {"8W1","5W2"}, $G$14:$G$89, {"8W1";"5W2"}, $K$14:$K$89, "&lt;="&amp;$A151, $L$14:$L$89, "&gt;="&amp;$A152)), SUM(COUNTIFS($J$14:$J$89, C$106, $I$14:$I$89, "&gt; 0", $F$14:$F$89, "&lt;&gt;C", $G$14:$G$89, {"8W2","5W2"}, $G$14:$G$89, {"8W2";"5W2"}, $K$14:$K$89, "&lt;="&amp;$A151, $L$14:$L$89, "&gt;="&amp;$A152)), SUM(COUNTIFS($J$14:$J$89, C$106, $I$14:$I$89, "&gt; 0", $F$14:$F$89, "&lt;&gt;C", $G$14:$G$89, {"8W2","5W3"}, $G$14:$G$89, {"8W2";"5W3"}, $K$14:$K$89, "&lt;="&amp;$A151, $L$14:$L$89, "&gt;="&amp;$A152))))</f>
        <v>1</v>
      </c>
      <c r="D151" s="54">
        <f xml:space="preserve"> IF(COUNTIFS($J$14:$J$89, D$106, $I$14:$I$89, "&gt; 0", $F$14:$F$89, "&lt;&gt;C", $K$14:$K$89, "&lt;="&amp;$A151, $L$14:$L$89, "&gt;="&amp;$A152) &lt; 2, COUNTIFS($J$14:$J$89, D$106, $I$14:$I$89, "&gt; 0", $F$14:$F$89, "&lt;&gt;C", $K$14:$K$89, "&lt;="&amp;$A151, $L$14:$L$89, "&gt;="&amp;$A152), MAX(SUM(COUNTIFS($J$14:$J$89, D$106, $I$14:$I$89, "&gt; 0", $F$14:$F$89, "&lt;&gt;C", $G$14:$G$89, {"1"}, $G$14:$G$89, {"1"}, $K$14:$K$89, "&lt;="&amp;$A151, $L$14:$L$89, "&gt;="&amp;$A152)), SUM(COUNTIFS($J$14:$J$89, D$106, $I$14:$I$89, "&gt; 0", $F$14:$F$89, "&lt;&gt;C", $G$14:$G$89, {"1","5W1"}, $G$14:$G$89, {"1";"5W1"}, $K$14:$K$89, "&lt;="&amp;$A151, $L$14:$L$89, "&gt;="&amp;$A152)), SUM(COUNTIFS($J$14:$J$89, D$106, $I$14:$I$89, "&gt; 0", $F$14:$F$89, "&lt;&gt;C", $G$14:$G$89, {"1","5W2"}, $G$14:$G$89, {"1";"5W2"}, $K$14:$K$89, "&lt;="&amp;$A151, $L$14:$L$89, "&gt;="&amp;$A152)), SUM(COUNTIFS($J$14:$J$89, D$106, $I$14:$I$89, "&gt; 0", $F$14:$F$89, "&lt;&gt;C", $G$14:$G$89, {"1","5W3"}, $G$14:$G$89, {"1";"5W3"}, $K$14:$K$89, "&lt;="&amp;$A151, $L$14:$L$89, "&gt;="&amp;$A152)), SUM(COUNTIFS($J$14:$J$89, D$106, $I$14:$I$89, "&gt; 0", $F$14:$F$89, "&lt;&gt;C", $G$14:$G$89, {"1","8W1"}, $G$14:$G$89, {"1";"8W1"}, $K$14:$K$89, "&lt;="&amp;$A151, $L$14:$L$89, "&gt;="&amp;$A152)), SUM(COUNTIFS($J$14:$J$89, D$106, $I$14:$I$89, "&gt; 0", $F$14:$F$89, "&lt;&gt;C", $G$14:$G$89, {"1","8W2"}, $G$14:$G$89, {"1";"8W2"}, $K$14:$K$89, "&lt;="&amp;$A151, $L$14:$L$89, "&gt;="&amp;$A152)), SUM(COUNTIFS($J$14:$J$89, D$106, $I$14:$I$89, "&gt; 0", $F$14:$F$89, "&lt;&gt;C", $G$14:$G$89, {"8W1","5W1"}, $G$14:$G$89, {"8W1";"5W1"}, $K$14:$K$89, "&lt;="&amp;$A151, $L$14:$L$89, "&gt;="&amp;$A152)), SUM(COUNTIFS($J$14:$J$89, D$106, $I$14:$I$89, "&gt; 0", $F$14:$F$89, "&lt;&gt;C", $G$14:$G$89, {"8W1","5W2"}, $G$14:$G$89, {"8W1";"5W2"}, $K$14:$K$89, "&lt;="&amp;$A151, $L$14:$L$89, "&gt;="&amp;$A152)), SUM(COUNTIFS($J$14:$J$89, D$106, $I$14:$I$89, "&gt; 0", $F$14:$F$89, "&lt;&gt;C", $G$14:$G$89, {"8W2","5W2"}, $G$14:$G$89, {"8W2";"5W2"}, $K$14:$K$89, "&lt;="&amp;$A151, $L$14:$L$89, "&gt;="&amp;$A152)), SUM(COUNTIFS($J$14:$J$89, D$106, $I$14:$I$89, "&gt; 0", $F$14:$F$89, "&lt;&gt;C", $G$14:$G$89, {"8W2","5W3"}, $G$14:$G$89, {"8W2";"5W3"}, $K$14:$K$89, "&lt;="&amp;$A151, $L$14:$L$89, "&gt;="&amp;$A152))))</f>
        <v>1</v>
      </c>
      <c r="E151" s="54">
        <f xml:space="preserve"> IF(COUNTIFS($J$14:$J$89, E$106, $I$14:$I$89, "&gt; 0", $F$14:$F$89, "&lt;&gt;C", $K$14:$K$89, "&lt;="&amp;$A151, $L$14:$L$89, "&gt;="&amp;$A152) &lt; 2, COUNTIFS($J$14:$J$89, E$106, $I$14:$I$89, "&gt; 0", $F$14:$F$89, "&lt;&gt;C", $K$14:$K$89, "&lt;="&amp;$A151, $L$14:$L$89, "&gt;="&amp;$A152), MAX(SUM(COUNTIFS($J$14:$J$89, E$106, $I$14:$I$89, "&gt; 0", $F$14:$F$89, "&lt;&gt;C", $G$14:$G$89, {"1"}, $G$14:$G$89, {"1"}, $K$14:$K$89, "&lt;="&amp;$A151, $L$14:$L$89, "&gt;="&amp;$A152)), SUM(COUNTIFS($J$14:$J$89, E$106, $I$14:$I$89, "&gt; 0", $F$14:$F$89, "&lt;&gt;C", $G$14:$G$89, {"1","5W1"}, $G$14:$G$89, {"1";"5W1"}, $K$14:$K$89, "&lt;="&amp;$A151, $L$14:$L$89, "&gt;="&amp;$A152)), SUM(COUNTIFS($J$14:$J$89, E$106, $I$14:$I$89, "&gt; 0", $F$14:$F$89, "&lt;&gt;C", $G$14:$G$89, {"1","5W2"}, $G$14:$G$89, {"1";"5W2"}, $K$14:$K$89, "&lt;="&amp;$A151, $L$14:$L$89, "&gt;="&amp;$A152)), SUM(COUNTIFS($J$14:$J$89, E$106, $I$14:$I$89, "&gt; 0", $F$14:$F$89, "&lt;&gt;C", $G$14:$G$89, {"1","5W3"}, $G$14:$G$89, {"1";"5W3"}, $K$14:$K$89, "&lt;="&amp;$A151, $L$14:$L$89, "&gt;="&amp;$A152)), SUM(COUNTIFS($J$14:$J$89, E$106, $I$14:$I$89, "&gt; 0", $F$14:$F$89, "&lt;&gt;C", $G$14:$G$89, {"1","8W1"}, $G$14:$G$89, {"1";"8W1"}, $K$14:$K$89, "&lt;="&amp;$A151, $L$14:$L$89, "&gt;="&amp;$A152)), SUM(COUNTIFS($J$14:$J$89, E$106, $I$14:$I$89, "&gt; 0", $F$14:$F$89, "&lt;&gt;C", $G$14:$G$89, {"1","8W2"}, $G$14:$G$89, {"1";"8W2"}, $K$14:$K$89, "&lt;="&amp;$A151, $L$14:$L$89, "&gt;="&amp;$A152)), SUM(COUNTIFS($J$14:$J$89, E$106, $I$14:$I$89, "&gt; 0", $F$14:$F$89, "&lt;&gt;C", $G$14:$G$89, {"8W1","5W1"}, $G$14:$G$89, {"8W1";"5W1"}, $K$14:$K$89, "&lt;="&amp;$A151, $L$14:$L$89, "&gt;="&amp;$A152)), SUM(COUNTIFS($J$14:$J$89, E$106, $I$14:$I$89, "&gt; 0", $F$14:$F$89, "&lt;&gt;C", $G$14:$G$89, {"8W1","5W2"}, $G$14:$G$89, {"8W1";"5W2"}, $K$14:$K$89, "&lt;="&amp;$A151, $L$14:$L$89, "&gt;="&amp;$A152)), SUM(COUNTIFS($J$14:$J$89, E$106, $I$14:$I$89, "&gt; 0", $F$14:$F$89, "&lt;&gt;C", $G$14:$G$89, {"8W2","5W2"}, $G$14:$G$89, {"8W2";"5W2"}, $K$14:$K$89, "&lt;="&amp;$A151, $L$14:$L$89, "&gt;="&amp;$A152)), SUM(COUNTIFS($J$14:$J$89, E$106, $I$14:$I$89, "&gt; 0", $F$14:$F$89, "&lt;&gt;C", $G$14:$G$89, {"8W2","5W3"}, $G$14:$G$89, {"8W2";"5W3"}, $K$14:$K$89, "&lt;="&amp;$A151, $L$14:$L$89, "&gt;="&amp;$A152))))</f>
        <v>1</v>
      </c>
      <c r="F151" s="54">
        <f xml:space="preserve"> IF(COUNTIFS($J$14:$J$89, F$106, $I$14:$I$89, "&gt; 0", $F$14:$F$89, "&lt;&gt;C", $K$14:$K$89, "&lt;="&amp;$A151, $L$14:$L$89, "&gt;="&amp;$A152) &lt; 2, COUNTIFS($J$14:$J$89, F$106, $I$14:$I$89, "&gt; 0", $F$14:$F$89, "&lt;&gt;C", $K$14:$K$89, "&lt;="&amp;$A151, $L$14:$L$89, "&gt;="&amp;$A152), MAX(SUM(COUNTIFS($J$14:$J$89, F$106, $I$14:$I$89, "&gt; 0", $F$14:$F$89, "&lt;&gt;C", $G$14:$G$89, {"1"}, $G$14:$G$89, {"1"}, $K$14:$K$89, "&lt;="&amp;$A151, $L$14:$L$89, "&gt;="&amp;$A152)), SUM(COUNTIFS($J$14:$J$89, F$106, $I$14:$I$89, "&gt; 0", $F$14:$F$89, "&lt;&gt;C", $G$14:$G$89, {"1","5W1"}, $G$14:$G$89, {"1";"5W1"}, $K$14:$K$89, "&lt;="&amp;$A151, $L$14:$L$89, "&gt;="&amp;$A152)), SUM(COUNTIFS($J$14:$J$89, F$106, $I$14:$I$89, "&gt; 0", $F$14:$F$89, "&lt;&gt;C", $G$14:$G$89, {"1","5W2"}, $G$14:$G$89, {"1";"5W2"}, $K$14:$K$89, "&lt;="&amp;$A151, $L$14:$L$89, "&gt;="&amp;$A152)), SUM(COUNTIFS($J$14:$J$89, F$106, $I$14:$I$89, "&gt; 0", $F$14:$F$89, "&lt;&gt;C", $G$14:$G$89, {"1","5W3"}, $G$14:$G$89, {"1";"5W3"}, $K$14:$K$89, "&lt;="&amp;$A151, $L$14:$L$89, "&gt;="&amp;$A152)), SUM(COUNTIFS($J$14:$J$89, F$106, $I$14:$I$89, "&gt; 0", $F$14:$F$89, "&lt;&gt;C", $G$14:$G$89, {"1","8W1"}, $G$14:$G$89, {"1";"8W1"}, $K$14:$K$89, "&lt;="&amp;$A151, $L$14:$L$89, "&gt;="&amp;$A152)), SUM(COUNTIFS($J$14:$J$89, F$106, $I$14:$I$89, "&gt; 0", $F$14:$F$89, "&lt;&gt;C", $G$14:$G$89, {"1","8W2"}, $G$14:$G$89, {"1";"8W2"}, $K$14:$K$89, "&lt;="&amp;$A151, $L$14:$L$89, "&gt;="&amp;$A152)), SUM(COUNTIFS($J$14:$J$89, F$106, $I$14:$I$89, "&gt; 0", $F$14:$F$89, "&lt;&gt;C", $G$14:$G$89, {"8W1","5W1"}, $G$14:$G$89, {"8W1";"5W1"}, $K$14:$K$89, "&lt;="&amp;$A151, $L$14:$L$89, "&gt;="&amp;$A152)), SUM(COUNTIFS($J$14:$J$89, F$106, $I$14:$I$89, "&gt; 0", $F$14:$F$89, "&lt;&gt;C", $G$14:$G$89, {"8W1","5W2"}, $G$14:$G$89, {"8W1";"5W2"}, $K$14:$K$89, "&lt;="&amp;$A151, $L$14:$L$89, "&gt;="&amp;$A152)), SUM(COUNTIFS($J$14:$J$89, F$106, $I$14:$I$89, "&gt; 0", $F$14:$F$89, "&lt;&gt;C", $G$14:$G$89, {"8W2","5W2"}, $G$14:$G$89, {"8W2";"5W2"}, $K$14:$K$89, "&lt;="&amp;$A151, $L$14:$L$89, "&gt;="&amp;$A152)), SUM(COUNTIFS($J$14:$J$89, F$106, $I$14:$I$89, "&gt; 0", $F$14:$F$89, "&lt;&gt;C", $G$14:$G$89, {"8W2","5W3"}, $G$14:$G$89, {"8W2";"5W3"}, $K$14:$K$89, "&lt;="&amp;$A151, $L$14:$L$89, "&gt;="&amp;$A152))))</f>
        <v>0</v>
      </c>
      <c r="G151" s="54">
        <f xml:space="preserve"> IF(COUNTIFS($J$14:$J$89, G$106, $I$14:$I$89, "&gt; 0", $F$14:$F$89, "&lt;&gt;C", $K$14:$K$89, "&lt;="&amp;$A151, $L$14:$L$89, "&gt;="&amp;$A152) &lt; 2, COUNTIFS($J$14:$J$89, G$106, $I$14:$I$89, "&gt; 0", $F$14:$F$89, "&lt;&gt;C", $K$14:$K$89, "&lt;="&amp;$A151, $L$14:$L$89, "&gt;="&amp;$A152), MAX(SUM(COUNTIFS($J$14:$J$89, G$106, $I$14:$I$89, "&gt; 0", $F$14:$F$89, "&lt;&gt;C", $G$14:$G$89, {"1"}, $G$14:$G$89, {"1"}, $K$14:$K$89, "&lt;="&amp;$A151, $L$14:$L$89, "&gt;="&amp;$A152)), SUM(COUNTIFS($J$14:$J$89, G$106, $I$14:$I$89, "&gt; 0", $F$14:$F$89, "&lt;&gt;C", $G$14:$G$89, {"1","5W1"}, $G$14:$G$89, {"1";"5W1"}, $K$14:$K$89, "&lt;="&amp;$A151, $L$14:$L$89, "&gt;="&amp;$A152)), SUM(COUNTIFS($J$14:$J$89, G$106, $I$14:$I$89, "&gt; 0", $F$14:$F$89, "&lt;&gt;C", $G$14:$G$89, {"1","5W2"}, $G$14:$G$89, {"1";"5W2"}, $K$14:$K$89, "&lt;="&amp;$A151, $L$14:$L$89, "&gt;="&amp;$A152)), SUM(COUNTIFS($J$14:$J$89, G$106, $I$14:$I$89, "&gt; 0", $F$14:$F$89, "&lt;&gt;C", $G$14:$G$89, {"1","5W3"}, $G$14:$G$89, {"1";"5W3"}, $K$14:$K$89, "&lt;="&amp;$A151, $L$14:$L$89, "&gt;="&amp;$A152)), SUM(COUNTIFS($J$14:$J$89, G$106, $I$14:$I$89, "&gt; 0", $F$14:$F$89, "&lt;&gt;C", $G$14:$G$89, {"1","8W1"}, $G$14:$G$89, {"1";"8W1"}, $K$14:$K$89, "&lt;="&amp;$A151, $L$14:$L$89, "&gt;="&amp;$A152)), SUM(COUNTIFS($J$14:$J$89, G$106, $I$14:$I$89, "&gt; 0", $F$14:$F$89, "&lt;&gt;C", $G$14:$G$89, {"1","8W2"}, $G$14:$G$89, {"1";"8W2"}, $K$14:$K$89, "&lt;="&amp;$A151, $L$14:$L$89, "&gt;="&amp;$A152)), SUM(COUNTIFS($J$14:$J$89, G$106, $I$14:$I$89, "&gt; 0", $F$14:$F$89, "&lt;&gt;C", $G$14:$G$89, {"8W1","5W1"}, $G$14:$G$89, {"8W1";"5W1"}, $K$14:$K$89, "&lt;="&amp;$A151, $L$14:$L$89, "&gt;="&amp;$A152)), SUM(COUNTIFS($J$14:$J$89, G$106, $I$14:$I$89, "&gt; 0", $F$14:$F$89, "&lt;&gt;C", $G$14:$G$89, {"8W1","5W2"}, $G$14:$G$89, {"8W1";"5W2"}, $K$14:$K$89, "&lt;="&amp;$A151, $L$14:$L$89, "&gt;="&amp;$A152)), SUM(COUNTIFS($J$14:$J$89, G$106, $I$14:$I$89, "&gt; 0", $F$14:$F$89, "&lt;&gt;C", $G$14:$G$89, {"8W2","5W2"}, $G$14:$G$89, {"8W2";"5W2"}, $K$14:$K$89, "&lt;="&amp;$A151, $L$14:$L$89, "&gt;="&amp;$A152)), SUM(COUNTIFS($J$14:$J$89, G$106, $I$14:$I$89, "&gt; 0", $F$14:$F$89, "&lt;&gt;C", $G$14:$G$89, {"8W2","5W3"}, $G$14:$G$89, {"8W2";"5W3"}, $K$14:$K$89, "&lt;="&amp;$A151, $L$14:$L$89, "&gt;="&amp;$A152))))</f>
        <v>0</v>
      </c>
      <c r="H151" s="54">
        <f xml:space="preserve"> IF(COUNTIFS($J$14:$J$89, H$106, $I$14:$I$89, "&gt; 0", $F$14:$F$89, "&lt;&gt;C", $K$14:$K$89, "&lt;="&amp;$A151, $L$14:$L$89, "&gt;="&amp;$A152) &lt; 2, COUNTIFS($J$14:$J$89, H$106, $I$14:$I$89, "&gt; 0", $F$14:$F$89, "&lt;&gt;C", $K$14:$K$89, "&lt;="&amp;$A151, $L$14:$L$89, "&gt;="&amp;$A152), MAX(SUM(COUNTIFS($J$14:$J$89, H$106, $I$14:$I$89, "&gt; 0", $F$14:$F$89, "&lt;&gt;C", $G$14:$G$89, {"1"}, $G$14:$G$89, {"1"}, $K$14:$K$89, "&lt;="&amp;$A151, $L$14:$L$89, "&gt;="&amp;$A152)), SUM(COUNTIFS($J$14:$J$89, H$106, $I$14:$I$89, "&gt; 0", $F$14:$F$89, "&lt;&gt;C", $G$14:$G$89, {"1","5W1"}, $G$14:$G$89, {"1";"5W1"}, $K$14:$K$89, "&lt;="&amp;$A151, $L$14:$L$89, "&gt;="&amp;$A152)), SUM(COUNTIFS($J$14:$J$89, H$106, $I$14:$I$89, "&gt; 0", $F$14:$F$89, "&lt;&gt;C", $G$14:$G$89, {"1","5W2"}, $G$14:$G$89, {"1";"5W2"}, $K$14:$K$89, "&lt;="&amp;$A151, $L$14:$L$89, "&gt;="&amp;$A152)), SUM(COUNTIFS($J$14:$J$89, H$106, $I$14:$I$89, "&gt; 0", $F$14:$F$89, "&lt;&gt;C", $G$14:$G$89, {"1","5W3"}, $G$14:$G$89, {"1";"5W3"}, $K$14:$K$89, "&lt;="&amp;$A151, $L$14:$L$89, "&gt;="&amp;$A152)), SUM(COUNTIFS($J$14:$J$89, H$106, $I$14:$I$89, "&gt; 0", $F$14:$F$89, "&lt;&gt;C", $G$14:$G$89, {"1","8W1"}, $G$14:$G$89, {"1";"8W1"}, $K$14:$K$89, "&lt;="&amp;$A151, $L$14:$L$89, "&gt;="&amp;$A152)), SUM(COUNTIFS($J$14:$J$89, H$106, $I$14:$I$89, "&gt; 0", $F$14:$F$89, "&lt;&gt;C", $G$14:$G$89, {"1","8W2"}, $G$14:$G$89, {"1";"8W2"}, $K$14:$K$89, "&lt;="&amp;$A151, $L$14:$L$89, "&gt;="&amp;$A152)), SUM(COUNTIFS($J$14:$J$89, H$106, $I$14:$I$89, "&gt; 0", $F$14:$F$89, "&lt;&gt;C", $G$14:$G$89, {"8W1","5W1"}, $G$14:$G$89, {"8W1";"5W1"}, $K$14:$K$89, "&lt;="&amp;$A151, $L$14:$L$89, "&gt;="&amp;$A152)), SUM(COUNTIFS($J$14:$J$89, H$106, $I$14:$I$89, "&gt; 0", $F$14:$F$89, "&lt;&gt;C", $G$14:$G$89, {"8W1","5W2"}, $G$14:$G$89, {"8W1";"5W2"}, $K$14:$K$89, "&lt;="&amp;$A151, $L$14:$L$89, "&gt;="&amp;$A152)), SUM(COUNTIFS($J$14:$J$89, H$106, $I$14:$I$89, "&gt; 0", $F$14:$F$89, "&lt;&gt;C", $G$14:$G$89, {"8W2","5W2"}, $G$14:$G$89, {"8W2";"5W2"}, $K$14:$K$89, "&lt;="&amp;$A151, $L$14:$L$89, "&gt;="&amp;$A152)), SUM(COUNTIFS($J$14:$J$89, H$106, $I$14:$I$89, "&gt; 0", $F$14:$F$89, "&lt;&gt;C", $G$14:$G$89, {"8W2","5W3"}, $G$14:$G$89, {"8W2";"5W3"}, $K$14:$K$89, "&lt;="&amp;$A151, $L$14:$L$89, "&gt;="&amp;$A152))))</f>
        <v>0</v>
      </c>
      <c r="P151"/>
    </row>
    <row r="152" spans="1:16" ht="15" x14ac:dyDescent="0.25">
      <c r="A152" s="152">
        <f t="shared" si="5"/>
        <v>0.78124999999999933</v>
      </c>
      <c r="B152" s="202" t="str">
        <f t="shared" si="4"/>
        <v>6:45 PM-7:00 PM</v>
      </c>
      <c r="C152" s="54">
        <f xml:space="preserve"> IF(COUNTIFS($J$14:$J$89, C$106, $I$14:$I$89, "&gt; 0", $F$14:$F$89, "&lt;&gt;C", $K$14:$K$89, "&lt;="&amp;$A152, $L$14:$L$89, "&gt;="&amp;$A153) &lt; 2, COUNTIFS($J$14:$J$89, C$106, $I$14:$I$89, "&gt; 0", $F$14:$F$89, "&lt;&gt;C", $K$14:$K$89, "&lt;="&amp;$A152, $L$14:$L$89, "&gt;="&amp;$A153), MAX(SUM(COUNTIFS($J$14:$J$89, C$106, $I$14:$I$89, "&gt; 0", $F$14:$F$89, "&lt;&gt;C", $G$14:$G$89, {"1"}, $G$14:$G$89, {"1"}, $K$14:$K$89, "&lt;="&amp;$A152, $L$14:$L$89, "&gt;="&amp;$A153)), SUM(COUNTIFS($J$14:$J$89, C$106, $I$14:$I$89, "&gt; 0", $F$14:$F$89, "&lt;&gt;C", $G$14:$G$89, {"1","5W1"}, $G$14:$G$89, {"1";"5W1"}, $K$14:$K$89, "&lt;="&amp;$A152, $L$14:$L$89, "&gt;="&amp;$A153)), SUM(COUNTIFS($J$14:$J$89, C$106, $I$14:$I$89, "&gt; 0", $F$14:$F$89, "&lt;&gt;C", $G$14:$G$89, {"1","5W2"}, $G$14:$G$89, {"1";"5W2"}, $K$14:$K$89, "&lt;="&amp;$A152, $L$14:$L$89, "&gt;="&amp;$A153)), SUM(COUNTIFS($J$14:$J$89, C$106, $I$14:$I$89, "&gt; 0", $F$14:$F$89, "&lt;&gt;C", $G$14:$G$89, {"1","5W3"}, $G$14:$G$89, {"1";"5W3"}, $K$14:$K$89, "&lt;="&amp;$A152, $L$14:$L$89, "&gt;="&amp;$A153)), SUM(COUNTIFS($J$14:$J$89, C$106, $I$14:$I$89, "&gt; 0", $F$14:$F$89, "&lt;&gt;C", $G$14:$G$89, {"1","8W1"}, $G$14:$G$89, {"1";"8W1"}, $K$14:$K$89, "&lt;="&amp;$A152, $L$14:$L$89, "&gt;="&amp;$A153)), SUM(COUNTIFS($J$14:$J$89, C$106, $I$14:$I$89, "&gt; 0", $F$14:$F$89, "&lt;&gt;C", $G$14:$G$89, {"1","8W2"}, $G$14:$G$89, {"1";"8W2"}, $K$14:$K$89, "&lt;="&amp;$A152, $L$14:$L$89, "&gt;="&amp;$A153)), SUM(COUNTIFS($J$14:$J$89, C$106, $I$14:$I$89, "&gt; 0", $F$14:$F$89, "&lt;&gt;C", $G$14:$G$89, {"8W1","5W1"}, $G$14:$G$89, {"8W1";"5W1"}, $K$14:$K$89, "&lt;="&amp;$A152, $L$14:$L$89, "&gt;="&amp;$A153)), SUM(COUNTIFS($J$14:$J$89, C$106, $I$14:$I$89, "&gt; 0", $F$14:$F$89, "&lt;&gt;C", $G$14:$G$89, {"8W1","5W2"}, $G$14:$G$89, {"8W1";"5W2"}, $K$14:$K$89, "&lt;="&amp;$A152, $L$14:$L$89, "&gt;="&amp;$A153)), SUM(COUNTIFS($J$14:$J$89, C$106, $I$14:$I$89, "&gt; 0", $F$14:$F$89, "&lt;&gt;C", $G$14:$G$89, {"8W2","5W2"}, $G$14:$G$89, {"8W2";"5W2"}, $K$14:$K$89, "&lt;="&amp;$A152, $L$14:$L$89, "&gt;="&amp;$A153)), SUM(COUNTIFS($J$14:$J$89, C$106, $I$14:$I$89, "&gt; 0", $F$14:$F$89, "&lt;&gt;C", $G$14:$G$89, {"8W2","5W3"}, $G$14:$G$89, {"8W2";"5W3"}, $K$14:$K$89, "&lt;="&amp;$A152, $L$14:$L$89, "&gt;="&amp;$A153))))</f>
        <v>1</v>
      </c>
      <c r="D152" s="54">
        <f xml:space="preserve"> IF(COUNTIFS($J$14:$J$89, D$106, $I$14:$I$89, "&gt; 0", $F$14:$F$89, "&lt;&gt;C", $K$14:$K$89, "&lt;="&amp;$A152, $L$14:$L$89, "&gt;="&amp;$A153) &lt; 2, COUNTIFS($J$14:$J$89, D$106, $I$14:$I$89, "&gt; 0", $F$14:$F$89, "&lt;&gt;C", $K$14:$K$89, "&lt;="&amp;$A152, $L$14:$L$89, "&gt;="&amp;$A153), MAX(SUM(COUNTIFS($J$14:$J$89, D$106, $I$14:$I$89, "&gt; 0", $F$14:$F$89, "&lt;&gt;C", $G$14:$G$89, {"1"}, $G$14:$G$89, {"1"}, $K$14:$K$89, "&lt;="&amp;$A152, $L$14:$L$89, "&gt;="&amp;$A153)), SUM(COUNTIFS($J$14:$J$89, D$106, $I$14:$I$89, "&gt; 0", $F$14:$F$89, "&lt;&gt;C", $G$14:$G$89, {"1","5W1"}, $G$14:$G$89, {"1";"5W1"}, $K$14:$K$89, "&lt;="&amp;$A152, $L$14:$L$89, "&gt;="&amp;$A153)), SUM(COUNTIFS($J$14:$J$89, D$106, $I$14:$I$89, "&gt; 0", $F$14:$F$89, "&lt;&gt;C", $G$14:$G$89, {"1","5W2"}, $G$14:$G$89, {"1";"5W2"}, $K$14:$K$89, "&lt;="&amp;$A152, $L$14:$L$89, "&gt;="&amp;$A153)), SUM(COUNTIFS($J$14:$J$89, D$106, $I$14:$I$89, "&gt; 0", $F$14:$F$89, "&lt;&gt;C", $G$14:$G$89, {"1","5W3"}, $G$14:$G$89, {"1";"5W3"}, $K$14:$K$89, "&lt;="&amp;$A152, $L$14:$L$89, "&gt;="&amp;$A153)), SUM(COUNTIFS($J$14:$J$89, D$106, $I$14:$I$89, "&gt; 0", $F$14:$F$89, "&lt;&gt;C", $G$14:$G$89, {"1","8W1"}, $G$14:$G$89, {"1";"8W1"}, $K$14:$K$89, "&lt;="&amp;$A152, $L$14:$L$89, "&gt;="&amp;$A153)), SUM(COUNTIFS($J$14:$J$89, D$106, $I$14:$I$89, "&gt; 0", $F$14:$F$89, "&lt;&gt;C", $G$14:$G$89, {"1","8W2"}, $G$14:$G$89, {"1";"8W2"}, $K$14:$K$89, "&lt;="&amp;$A152, $L$14:$L$89, "&gt;="&amp;$A153)), SUM(COUNTIFS($J$14:$J$89, D$106, $I$14:$I$89, "&gt; 0", $F$14:$F$89, "&lt;&gt;C", $G$14:$G$89, {"8W1","5W1"}, $G$14:$G$89, {"8W1";"5W1"}, $K$14:$K$89, "&lt;="&amp;$A152, $L$14:$L$89, "&gt;="&amp;$A153)), SUM(COUNTIFS($J$14:$J$89, D$106, $I$14:$I$89, "&gt; 0", $F$14:$F$89, "&lt;&gt;C", $G$14:$G$89, {"8W1","5W2"}, $G$14:$G$89, {"8W1";"5W2"}, $K$14:$K$89, "&lt;="&amp;$A152, $L$14:$L$89, "&gt;="&amp;$A153)), SUM(COUNTIFS($J$14:$J$89, D$106, $I$14:$I$89, "&gt; 0", $F$14:$F$89, "&lt;&gt;C", $G$14:$G$89, {"8W2","5W2"}, $G$14:$G$89, {"8W2";"5W2"}, $K$14:$K$89, "&lt;="&amp;$A152, $L$14:$L$89, "&gt;="&amp;$A153)), SUM(COUNTIFS($J$14:$J$89, D$106, $I$14:$I$89, "&gt; 0", $F$14:$F$89, "&lt;&gt;C", $G$14:$G$89, {"8W2","5W3"}, $G$14:$G$89, {"8W2";"5W3"}, $K$14:$K$89, "&lt;="&amp;$A152, $L$14:$L$89, "&gt;="&amp;$A153))))</f>
        <v>1</v>
      </c>
      <c r="E152" s="54">
        <f xml:space="preserve"> IF(COUNTIFS($J$14:$J$89, E$106, $I$14:$I$89, "&gt; 0", $F$14:$F$89, "&lt;&gt;C", $K$14:$K$89, "&lt;="&amp;$A152, $L$14:$L$89, "&gt;="&amp;$A153) &lt; 2, COUNTIFS($J$14:$J$89, E$106, $I$14:$I$89, "&gt; 0", $F$14:$F$89, "&lt;&gt;C", $K$14:$K$89, "&lt;="&amp;$A152, $L$14:$L$89, "&gt;="&amp;$A153), MAX(SUM(COUNTIFS($J$14:$J$89, E$106, $I$14:$I$89, "&gt; 0", $F$14:$F$89, "&lt;&gt;C", $G$14:$G$89, {"1"}, $G$14:$G$89, {"1"}, $K$14:$K$89, "&lt;="&amp;$A152, $L$14:$L$89, "&gt;="&amp;$A153)), SUM(COUNTIFS($J$14:$J$89, E$106, $I$14:$I$89, "&gt; 0", $F$14:$F$89, "&lt;&gt;C", $G$14:$G$89, {"1","5W1"}, $G$14:$G$89, {"1";"5W1"}, $K$14:$K$89, "&lt;="&amp;$A152, $L$14:$L$89, "&gt;="&amp;$A153)), SUM(COUNTIFS($J$14:$J$89, E$106, $I$14:$I$89, "&gt; 0", $F$14:$F$89, "&lt;&gt;C", $G$14:$G$89, {"1","5W2"}, $G$14:$G$89, {"1";"5W2"}, $K$14:$K$89, "&lt;="&amp;$A152, $L$14:$L$89, "&gt;="&amp;$A153)), SUM(COUNTIFS($J$14:$J$89, E$106, $I$14:$I$89, "&gt; 0", $F$14:$F$89, "&lt;&gt;C", $G$14:$G$89, {"1","5W3"}, $G$14:$G$89, {"1";"5W3"}, $K$14:$K$89, "&lt;="&amp;$A152, $L$14:$L$89, "&gt;="&amp;$A153)), SUM(COUNTIFS($J$14:$J$89, E$106, $I$14:$I$89, "&gt; 0", $F$14:$F$89, "&lt;&gt;C", $G$14:$G$89, {"1","8W1"}, $G$14:$G$89, {"1";"8W1"}, $K$14:$K$89, "&lt;="&amp;$A152, $L$14:$L$89, "&gt;="&amp;$A153)), SUM(COUNTIFS($J$14:$J$89, E$106, $I$14:$I$89, "&gt; 0", $F$14:$F$89, "&lt;&gt;C", $G$14:$G$89, {"1","8W2"}, $G$14:$G$89, {"1";"8W2"}, $K$14:$K$89, "&lt;="&amp;$A152, $L$14:$L$89, "&gt;="&amp;$A153)), SUM(COUNTIFS($J$14:$J$89, E$106, $I$14:$I$89, "&gt; 0", $F$14:$F$89, "&lt;&gt;C", $G$14:$G$89, {"8W1","5W1"}, $G$14:$G$89, {"8W1";"5W1"}, $K$14:$K$89, "&lt;="&amp;$A152, $L$14:$L$89, "&gt;="&amp;$A153)), SUM(COUNTIFS($J$14:$J$89, E$106, $I$14:$I$89, "&gt; 0", $F$14:$F$89, "&lt;&gt;C", $G$14:$G$89, {"8W1","5W2"}, $G$14:$G$89, {"8W1";"5W2"}, $K$14:$K$89, "&lt;="&amp;$A152, $L$14:$L$89, "&gt;="&amp;$A153)), SUM(COUNTIFS($J$14:$J$89, E$106, $I$14:$I$89, "&gt; 0", $F$14:$F$89, "&lt;&gt;C", $G$14:$G$89, {"8W2","5W2"}, $G$14:$G$89, {"8W2";"5W2"}, $K$14:$K$89, "&lt;="&amp;$A152, $L$14:$L$89, "&gt;="&amp;$A153)), SUM(COUNTIFS($J$14:$J$89, E$106, $I$14:$I$89, "&gt; 0", $F$14:$F$89, "&lt;&gt;C", $G$14:$G$89, {"8W2","5W3"}, $G$14:$G$89, {"8W2";"5W3"}, $K$14:$K$89, "&lt;="&amp;$A152, $L$14:$L$89, "&gt;="&amp;$A153))))</f>
        <v>1</v>
      </c>
      <c r="F152" s="54">
        <f xml:space="preserve"> IF(COUNTIFS($J$14:$J$89, F$106, $I$14:$I$89, "&gt; 0", $F$14:$F$89, "&lt;&gt;C", $K$14:$K$89, "&lt;="&amp;$A152, $L$14:$L$89, "&gt;="&amp;$A153) &lt; 2, COUNTIFS($J$14:$J$89, F$106, $I$14:$I$89, "&gt; 0", $F$14:$F$89, "&lt;&gt;C", $K$14:$K$89, "&lt;="&amp;$A152, $L$14:$L$89, "&gt;="&amp;$A153), MAX(SUM(COUNTIFS($J$14:$J$89, F$106, $I$14:$I$89, "&gt; 0", $F$14:$F$89, "&lt;&gt;C", $G$14:$G$89, {"1"}, $G$14:$G$89, {"1"}, $K$14:$K$89, "&lt;="&amp;$A152, $L$14:$L$89, "&gt;="&amp;$A153)), SUM(COUNTIFS($J$14:$J$89, F$106, $I$14:$I$89, "&gt; 0", $F$14:$F$89, "&lt;&gt;C", $G$14:$G$89, {"1","5W1"}, $G$14:$G$89, {"1";"5W1"}, $K$14:$K$89, "&lt;="&amp;$A152, $L$14:$L$89, "&gt;="&amp;$A153)), SUM(COUNTIFS($J$14:$J$89, F$106, $I$14:$I$89, "&gt; 0", $F$14:$F$89, "&lt;&gt;C", $G$14:$G$89, {"1","5W2"}, $G$14:$G$89, {"1";"5W2"}, $K$14:$K$89, "&lt;="&amp;$A152, $L$14:$L$89, "&gt;="&amp;$A153)), SUM(COUNTIFS($J$14:$J$89, F$106, $I$14:$I$89, "&gt; 0", $F$14:$F$89, "&lt;&gt;C", $G$14:$G$89, {"1","5W3"}, $G$14:$G$89, {"1";"5W3"}, $K$14:$K$89, "&lt;="&amp;$A152, $L$14:$L$89, "&gt;="&amp;$A153)), SUM(COUNTIFS($J$14:$J$89, F$106, $I$14:$I$89, "&gt; 0", $F$14:$F$89, "&lt;&gt;C", $G$14:$G$89, {"1","8W1"}, $G$14:$G$89, {"1";"8W1"}, $K$14:$K$89, "&lt;="&amp;$A152, $L$14:$L$89, "&gt;="&amp;$A153)), SUM(COUNTIFS($J$14:$J$89, F$106, $I$14:$I$89, "&gt; 0", $F$14:$F$89, "&lt;&gt;C", $G$14:$G$89, {"1","8W2"}, $G$14:$G$89, {"1";"8W2"}, $K$14:$K$89, "&lt;="&amp;$A152, $L$14:$L$89, "&gt;="&amp;$A153)), SUM(COUNTIFS($J$14:$J$89, F$106, $I$14:$I$89, "&gt; 0", $F$14:$F$89, "&lt;&gt;C", $G$14:$G$89, {"8W1","5W1"}, $G$14:$G$89, {"8W1";"5W1"}, $K$14:$K$89, "&lt;="&amp;$A152, $L$14:$L$89, "&gt;="&amp;$A153)), SUM(COUNTIFS($J$14:$J$89, F$106, $I$14:$I$89, "&gt; 0", $F$14:$F$89, "&lt;&gt;C", $G$14:$G$89, {"8W1","5W2"}, $G$14:$G$89, {"8W1";"5W2"}, $K$14:$K$89, "&lt;="&amp;$A152, $L$14:$L$89, "&gt;="&amp;$A153)), SUM(COUNTIFS($J$14:$J$89, F$106, $I$14:$I$89, "&gt; 0", $F$14:$F$89, "&lt;&gt;C", $G$14:$G$89, {"8W2","5W2"}, $G$14:$G$89, {"8W2";"5W2"}, $K$14:$K$89, "&lt;="&amp;$A152, $L$14:$L$89, "&gt;="&amp;$A153)), SUM(COUNTIFS($J$14:$J$89, F$106, $I$14:$I$89, "&gt; 0", $F$14:$F$89, "&lt;&gt;C", $G$14:$G$89, {"8W2","5W3"}, $G$14:$G$89, {"8W2";"5W3"}, $K$14:$K$89, "&lt;="&amp;$A152, $L$14:$L$89, "&gt;="&amp;$A153))))</f>
        <v>0</v>
      </c>
      <c r="G152" s="54">
        <f xml:space="preserve"> IF(COUNTIFS($J$14:$J$89, G$106, $I$14:$I$89, "&gt; 0", $F$14:$F$89, "&lt;&gt;C", $K$14:$K$89, "&lt;="&amp;$A152, $L$14:$L$89, "&gt;="&amp;$A153) &lt; 2, COUNTIFS($J$14:$J$89, G$106, $I$14:$I$89, "&gt; 0", $F$14:$F$89, "&lt;&gt;C", $K$14:$K$89, "&lt;="&amp;$A152, $L$14:$L$89, "&gt;="&amp;$A153), MAX(SUM(COUNTIFS($J$14:$J$89, G$106, $I$14:$I$89, "&gt; 0", $F$14:$F$89, "&lt;&gt;C", $G$14:$G$89, {"1"}, $G$14:$G$89, {"1"}, $K$14:$K$89, "&lt;="&amp;$A152, $L$14:$L$89, "&gt;="&amp;$A153)), SUM(COUNTIFS($J$14:$J$89, G$106, $I$14:$I$89, "&gt; 0", $F$14:$F$89, "&lt;&gt;C", $G$14:$G$89, {"1","5W1"}, $G$14:$G$89, {"1";"5W1"}, $K$14:$K$89, "&lt;="&amp;$A152, $L$14:$L$89, "&gt;="&amp;$A153)), SUM(COUNTIFS($J$14:$J$89, G$106, $I$14:$I$89, "&gt; 0", $F$14:$F$89, "&lt;&gt;C", $G$14:$G$89, {"1","5W2"}, $G$14:$G$89, {"1";"5W2"}, $K$14:$K$89, "&lt;="&amp;$A152, $L$14:$L$89, "&gt;="&amp;$A153)), SUM(COUNTIFS($J$14:$J$89, G$106, $I$14:$I$89, "&gt; 0", $F$14:$F$89, "&lt;&gt;C", $G$14:$G$89, {"1","5W3"}, $G$14:$G$89, {"1";"5W3"}, $K$14:$K$89, "&lt;="&amp;$A152, $L$14:$L$89, "&gt;="&amp;$A153)), SUM(COUNTIFS($J$14:$J$89, G$106, $I$14:$I$89, "&gt; 0", $F$14:$F$89, "&lt;&gt;C", $G$14:$G$89, {"1","8W1"}, $G$14:$G$89, {"1";"8W1"}, $K$14:$K$89, "&lt;="&amp;$A152, $L$14:$L$89, "&gt;="&amp;$A153)), SUM(COUNTIFS($J$14:$J$89, G$106, $I$14:$I$89, "&gt; 0", $F$14:$F$89, "&lt;&gt;C", $G$14:$G$89, {"1","8W2"}, $G$14:$G$89, {"1";"8W2"}, $K$14:$K$89, "&lt;="&amp;$A152, $L$14:$L$89, "&gt;="&amp;$A153)), SUM(COUNTIFS($J$14:$J$89, G$106, $I$14:$I$89, "&gt; 0", $F$14:$F$89, "&lt;&gt;C", $G$14:$G$89, {"8W1","5W1"}, $G$14:$G$89, {"8W1";"5W1"}, $K$14:$K$89, "&lt;="&amp;$A152, $L$14:$L$89, "&gt;="&amp;$A153)), SUM(COUNTIFS($J$14:$J$89, G$106, $I$14:$I$89, "&gt; 0", $F$14:$F$89, "&lt;&gt;C", $G$14:$G$89, {"8W1","5W2"}, $G$14:$G$89, {"8W1";"5W2"}, $K$14:$K$89, "&lt;="&amp;$A152, $L$14:$L$89, "&gt;="&amp;$A153)), SUM(COUNTIFS($J$14:$J$89, G$106, $I$14:$I$89, "&gt; 0", $F$14:$F$89, "&lt;&gt;C", $G$14:$G$89, {"8W2","5W2"}, $G$14:$G$89, {"8W2";"5W2"}, $K$14:$K$89, "&lt;="&amp;$A152, $L$14:$L$89, "&gt;="&amp;$A153)), SUM(COUNTIFS($J$14:$J$89, G$106, $I$14:$I$89, "&gt; 0", $F$14:$F$89, "&lt;&gt;C", $G$14:$G$89, {"8W2","5W3"}, $G$14:$G$89, {"8W2";"5W3"}, $K$14:$K$89, "&lt;="&amp;$A152, $L$14:$L$89, "&gt;="&amp;$A153))))</f>
        <v>0</v>
      </c>
      <c r="H152" s="54">
        <f xml:space="preserve"> IF(COUNTIFS($J$14:$J$89, H$106, $I$14:$I$89, "&gt; 0", $F$14:$F$89, "&lt;&gt;C", $K$14:$K$89, "&lt;="&amp;$A152, $L$14:$L$89, "&gt;="&amp;$A153) &lt; 2, COUNTIFS($J$14:$J$89, H$106, $I$14:$I$89, "&gt; 0", $F$14:$F$89, "&lt;&gt;C", $K$14:$K$89, "&lt;="&amp;$A152, $L$14:$L$89, "&gt;="&amp;$A153), MAX(SUM(COUNTIFS($J$14:$J$89, H$106, $I$14:$I$89, "&gt; 0", $F$14:$F$89, "&lt;&gt;C", $G$14:$G$89, {"1"}, $G$14:$G$89, {"1"}, $K$14:$K$89, "&lt;="&amp;$A152, $L$14:$L$89, "&gt;="&amp;$A153)), SUM(COUNTIFS($J$14:$J$89, H$106, $I$14:$I$89, "&gt; 0", $F$14:$F$89, "&lt;&gt;C", $G$14:$G$89, {"1","5W1"}, $G$14:$G$89, {"1";"5W1"}, $K$14:$K$89, "&lt;="&amp;$A152, $L$14:$L$89, "&gt;="&amp;$A153)), SUM(COUNTIFS($J$14:$J$89, H$106, $I$14:$I$89, "&gt; 0", $F$14:$F$89, "&lt;&gt;C", $G$14:$G$89, {"1","5W2"}, $G$14:$G$89, {"1";"5W2"}, $K$14:$K$89, "&lt;="&amp;$A152, $L$14:$L$89, "&gt;="&amp;$A153)), SUM(COUNTIFS($J$14:$J$89, H$106, $I$14:$I$89, "&gt; 0", $F$14:$F$89, "&lt;&gt;C", $G$14:$G$89, {"1","5W3"}, $G$14:$G$89, {"1";"5W3"}, $K$14:$K$89, "&lt;="&amp;$A152, $L$14:$L$89, "&gt;="&amp;$A153)), SUM(COUNTIFS($J$14:$J$89, H$106, $I$14:$I$89, "&gt; 0", $F$14:$F$89, "&lt;&gt;C", $G$14:$G$89, {"1","8W1"}, $G$14:$G$89, {"1";"8W1"}, $K$14:$K$89, "&lt;="&amp;$A152, $L$14:$L$89, "&gt;="&amp;$A153)), SUM(COUNTIFS($J$14:$J$89, H$106, $I$14:$I$89, "&gt; 0", $F$14:$F$89, "&lt;&gt;C", $G$14:$G$89, {"1","8W2"}, $G$14:$G$89, {"1";"8W2"}, $K$14:$K$89, "&lt;="&amp;$A152, $L$14:$L$89, "&gt;="&amp;$A153)), SUM(COUNTIFS($J$14:$J$89, H$106, $I$14:$I$89, "&gt; 0", $F$14:$F$89, "&lt;&gt;C", $G$14:$G$89, {"8W1","5W1"}, $G$14:$G$89, {"8W1";"5W1"}, $K$14:$K$89, "&lt;="&amp;$A152, $L$14:$L$89, "&gt;="&amp;$A153)), SUM(COUNTIFS($J$14:$J$89, H$106, $I$14:$I$89, "&gt; 0", $F$14:$F$89, "&lt;&gt;C", $G$14:$G$89, {"8W1","5W2"}, $G$14:$G$89, {"8W1";"5W2"}, $K$14:$K$89, "&lt;="&amp;$A152, $L$14:$L$89, "&gt;="&amp;$A153)), SUM(COUNTIFS($J$14:$J$89, H$106, $I$14:$I$89, "&gt; 0", $F$14:$F$89, "&lt;&gt;C", $G$14:$G$89, {"8W2","5W2"}, $G$14:$G$89, {"8W2";"5W2"}, $K$14:$K$89, "&lt;="&amp;$A152, $L$14:$L$89, "&gt;="&amp;$A153)), SUM(COUNTIFS($J$14:$J$89, H$106, $I$14:$I$89, "&gt; 0", $F$14:$F$89, "&lt;&gt;C", $G$14:$G$89, {"8W2","5W3"}, $G$14:$G$89, {"8W2";"5W3"}, $K$14:$K$89, "&lt;="&amp;$A152, $L$14:$L$89, "&gt;="&amp;$A153))))</f>
        <v>0</v>
      </c>
      <c r="P152"/>
    </row>
    <row r="153" spans="1:16" ht="15" x14ac:dyDescent="0.25">
      <c r="A153" s="152">
        <f t="shared" si="5"/>
        <v>0.79166666666666596</v>
      </c>
      <c r="B153" s="202" t="str">
        <f t="shared" si="4"/>
        <v>7:00 PM-7:15 PM</v>
      </c>
      <c r="C153" s="54">
        <f xml:space="preserve"> IF(COUNTIFS($J$14:$J$89, C$106, $I$14:$I$89, "&gt; 0", $F$14:$F$89, "&lt;&gt;C", $K$14:$K$89, "&lt;="&amp;$A153, $L$14:$L$89, "&gt;="&amp;$A154) &lt; 2, COUNTIFS($J$14:$J$89, C$106, $I$14:$I$89, "&gt; 0", $F$14:$F$89, "&lt;&gt;C", $K$14:$K$89, "&lt;="&amp;$A153, $L$14:$L$89, "&gt;="&amp;$A154), MAX(SUM(COUNTIFS($J$14:$J$89, C$106, $I$14:$I$89, "&gt; 0", $F$14:$F$89, "&lt;&gt;C", $G$14:$G$89, {"1"}, $G$14:$G$89, {"1"}, $K$14:$K$89, "&lt;="&amp;$A153, $L$14:$L$89, "&gt;="&amp;$A154)), SUM(COUNTIFS($J$14:$J$89, C$106, $I$14:$I$89, "&gt; 0", $F$14:$F$89, "&lt;&gt;C", $G$14:$G$89, {"1","5W1"}, $G$14:$G$89, {"1";"5W1"}, $K$14:$K$89, "&lt;="&amp;$A153, $L$14:$L$89, "&gt;="&amp;$A154)), SUM(COUNTIFS($J$14:$J$89, C$106, $I$14:$I$89, "&gt; 0", $F$14:$F$89, "&lt;&gt;C", $G$14:$G$89, {"1","5W2"}, $G$14:$G$89, {"1";"5W2"}, $K$14:$K$89, "&lt;="&amp;$A153, $L$14:$L$89, "&gt;="&amp;$A154)), SUM(COUNTIFS($J$14:$J$89, C$106, $I$14:$I$89, "&gt; 0", $F$14:$F$89, "&lt;&gt;C", $G$14:$G$89, {"1","5W3"}, $G$14:$G$89, {"1";"5W3"}, $K$14:$K$89, "&lt;="&amp;$A153, $L$14:$L$89, "&gt;="&amp;$A154)), SUM(COUNTIFS($J$14:$J$89, C$106, $I$14:$I$89, "&gt; 0", $F$14:$F$89, "&lt;&gt;C", $G$14:$G$89, {"1","8W1"}, $G$14:$G$89, {"1";"8W1"}, $K$14:$K$89, "&lt;="&amp;$A153, $L$14:$L$89, "&gt;="&amp;$A154)), SUM(COUNTIFS($J$14:$J$89, C$106, $I$14:$I$89, "&gt; 0", $F$14:$F$89, "&lt;&gt;C", $G$14:$G$89, {"1","8W2"}, $G$14:$G$89, {"1";"8W2"}, $K$14:$K$89, "&lt;="&amp;$A153, $L$14:$L$89, "&gt;="&amp;$A154)), SUM(COUNTIFS($J$14:$J$89, C$106, $I$14:$I$89, "&gt; 0", $F$14:$F$89, "&lt;&gt;C", $G$14:$G$89, {"8W1","5W1"}, $G$14:$G$89, {"8W1";"5W1"}, $K$14:$K$89, "&lt;="&amp;$A153, $L$14:$L$89, "&gt;="&amp;$A154)), SUM(COUNTIFS($J$14:$J$89, C$106, $I$14:$I$89, "&gt; 0", $F$14:$F$89, "&lt;&gt;C", $G$14:$G$89, {"8W1","5W2"}, $G$14:$G$89, {"8W1";"5W2"}, $K$14:$K$89, "&lt;="&amp;$A153, $L$14:$L$89, "&gt;="&amp;$A154)), SUM(COUNTIFS($J$14:$J$89, C$106, $I$14:$I$89, "&gt; 0", $F$14:$F$89, "&lt;&gt;C", $G$14:$G$89, {"8W2","5W2"}, $G$14:$G$89, {"8W2";"5W2"}, $K$14:$K$89, "&lt;="&amp;$A153, $L$14:$L$89, "&gt;="&amp;$A154)), SUM(COUNTIFS($J$14:$J$89, C$106, $I$14:$I$89, "&gt; 0", $F$14:$F$89, "&lt;&gt;C", $G$14:$G$89, {"8W2","5W3"}, $G$14:$G$89, {"8W2";"5W3"}, $K$14:$K$89, "&lt;="&amp;$A153, $L$14:$L$89, "&gt;="&amp;$A154))))</f>
        <v>1</v>
      </c>
      <c r="D153" s="54">
        <f xml:space="preserve"> IF(COUNTIFS($J$14:$J$89, D$106, $I$14:$I$89, "&gt; 0", $F$14:$F$89, "&lt;&gt;C", $K$14:$K$89, "&lt;="&amp;$A153, $L$14:$L$89, "&gt;="&amp;$A154) &lt; 2, COUNTIFS($J$14:$J$89, D$106, $I$14:$I$89, "&gt; 0", $F$14:$F$89, "&lt;&gt;C", $K$14:$K$89, "&lt;="&amp;$A153, $L$14:$L$89, "&gt;="&amp;$A154), MAX(SUM(COUNTIFS($J$14:$J$89, D$106, $I$14:$I$89, "&gt; 0", $F$14:$F$89, "&lt;&gt;C", $G$14:$G$89, {"1"}, $G$14:$G$89, {"1"}, $K$14:$K$89, "&lt;="&amp;$A153, $L$14:$L$89, "&gt;="&amp;$A154)), SUM(COUNTIFS($J$14:$J$89, D$106, $I$14:$I$89, "&gt; 0", $F$14:$F$89, "&lt;&gt;C", $G$14:$G$89, {"1","5W1"}, $G$14:$G$89, {"1";"5W1"}, $K$14:$K$89, "&lt;="&amp;$A153, $L$14:$L$89, "&gt;="&amp;$A154)), SUM(COUNTIFS($J$14:$J$89, D$106, $I$14:$I$89, "&gt; 0", $F$14:$F$89, "&lt;&gt;C", $G$14:$G$89, {"1","5W2"}, $G$14:$G$89, {"1";"5W2"}, $K$14:$K$89, "&lt;="&amp;$A153, $L$14:$L$89, "&gt;="&amp;$A154)), SUM(COUNTIFS($J$14:$J$89, D$106, $I$14:$I$89, "&gt; 0", $F$14:$F$89, "&lt;&gt;C", $G$14:$G$89, {"1","5W3"}, $G$14:$G$89, {"1";"5W3"}, $K$14:$K$89, "&lt;="&amp;$A153, $L$14:$L$89, "&gt;="&amp;$A154)), SUM(COUNTIFS($J$14:$J$89, D$106, $I$14:$I$89, "&gt; 0", $F$14:$F$89, "&lt;&gt;C", $G$14:$G$89, {"1","8W1"}, $G$14:$G$89, {"1";"8W1"}, $K$14:$K$89, "&lt;="&amp;$A153, $L$14:$L$89, "&gt;="&amp;$A154)), SUM(COUNTIFS($J$14:$J$89, D$106, $I$14:$I$89, "&gt; 0", $F$14:$F$89, "&lt;&gt;C", $G$14:$G$89, {"1","8W2"}, $G$14:$G$89, {"1";"8W2"}, $K$14:$K$89, "&lt;="&amp;$A153, $L$14:$L$89, "&gt;="&amp;$A154)), SUM(COUNTIFS($J$14:$J$89, D$106, $I$14:$I$89, "&gt; 0", $F$14:$F$89, "&lt;&gt;C", $G$14:$G$89, {"8W1","5W1"}, $G$14:$G$89, {"8W1";"5W1"}, $K$14:$K$89, "&lt;="&amp;$A153, $L$14:$L$89, "&gt;="&amp;$A154)), SUM(COUNTIFS($J$14:$J$89, D$106, $I$14:$I$89, "&gt; 0", $F$14:$F$89, "&lt;&gt;C", $G$14:$G$89, {"8W1","5W2"}, $G$14:$G$89, {"8W1";"5W2"}, $K$14:$K$89, "&lt;="&amp;$A153, $L$14:$L$89, "&gt;="&amp;$A154)), SUM(COUNTIFS($J$14:$J$89, D$106, $I$14:$I$89, "&gt; 0", $F$14:$F$89, "&lt;&gt;C", $G$14:$G$89, {"8W2","5W2"}, $G$14:$G$89, {"8W2";"5W2"}, $K$14:$K$89, "&lt;="&amp;$A153, $L$14:$L$89, "&gt;="&amp;$A154)), SUM(COUNTIFS($J$14:$J$89, D$106, $I$14:$I$89, "&gt; 0", $F$14:$F$89, "&lt;&gt;C", $G$14:$G$89, {"8W2","5W3"}, $G$14:$G$89, {"8W2";"5W3"}, $K$14:$K$89, "&lt;="&amp;$A153, $L$14:$L$89, "&gt;="&amp;$A154))))</f>
        <v>1</v>
      </c>
      <c r="E153" s="54">
        <f xml:space="preserve"> IF(COUNTIFS($J$14:$J$89, E$106, $I$14:$I$89, "&gt; 0", $F$14:$F$89, "&lt;&gt;C", $K$14:$K$89, "&lt;="&amp;$A153, $L$14:$L$89, "&gt;="&amp;$A154) &lt; 2, COUNTIFS($J$14:$J$89, E$106, $I$14:$I$89, "&gt; 0", $F$14:$F$89, "&lt;&gt;C", $K$14:$K$89, "&lt;="&amp;$A153, $L$14:$L$89, "&gt;="&amp;$A154), MAX(SUM(COUNTIFS($J$14:$J$89, E$106, $I$14:$I$89, "&gt; 0", $F$14:$F$89, "&lt;&gt;C", $G$14:$G$89, {"1"}, $G$14:$G$89, {"1"}, $K$14:$K$89, "&lt;="&amp;$A153, $L$14:$L$89, "&gt;="&amp;$A154)), SUM(COUNTIFS($J$14:$J$89, E$106, $I$14:$I$89, "&gt; 0", $F$14:$F$89, "&lt;&gt;C", $G$14:$G$89, {"1","5W1"}, $G$14:$G$89, {"1";"5W1"}, $K$14:$K$89, "&lt;="&amp;$A153, $L$14:$L$89, "&gt;="&amp;$A154)), SUM(COUNTIFS($J$14:$J$89, E$106, $I$14:$I$89, "&gt; 0", $F$14:$F$89, "&lt;&gt;C", $G$14:$G$89, {"1","5W2"}, $G$14:$G$89, {"1";"5W2"}, $K$14:$K$89, "&lt;="&amp;$A153, $L$14:$L$89, "&gt;="&amp;$A154)), SUM(COUNTIFS($J$14:$J$89, E$106, $I$14:$I$89, "&gt; 0", $F$14:$F$89, "&lt;&gt;C", $G$14:$G$89, {"1","5W3"}, $G$14:$G$89, {"1";"5W3"}, $K$14:$K$89, "&lt;="&amp;$A153, $L$14:$L$89, "&gt;="&amp;$A154)), SUM(COUNTIFS($J$14:$J$89, E$106, $I$14:$I$89, "&gt; 0", $F$14:$F$89, "&lt;&gt;C", $G$14:$G$89, {"1","8W1"}, $G$14:$G$89, {"1";"8W1"}, $K$14:$K$89, "&lt;="&amp;$A153, $L$14:$L$89, "&gt;="&amp;$A154)), SUM(COUNTIFS($J$14:$J$89, E$106, $I$14:$I$89, "&gt; 0", $F$14:$F$89, "&lt;&gt;C", $G$14:$G$89, {"1","8W2"}, $G$14:$G$89, {"1";"8W2"}, $K$14:$K$89, "&lt;="&amp;$A153, $L$14:$L$89, "&gt;="&amp;$A154)), SUM(COUNTIFS($J$14:$J$89, E$106, $I$14:$I$89, "&gt; 0", $F$14:$F$89, "&lt;&gt;C", $G$14:$G$89, {"8W1","5W1"}, $G$14:$G$89, {"8W1";"5W1"}, $K$14:$K$89, "&lt;="&amp;$A153, $L$14:$L$89, "&gt;="&amp;$A154)), SUM(COUNTIFS($J$14:$J$89, E$106, $I$14:$I$89, "&gt; 0", $F$14:$F$89, "&lt;&gt;C", $G$14:$G$89, {"8W1","5W2"}, $G$14:$G$89, {"8W1";"5W2"}, $K$14:$K$89, "&lt;="&amp;$A153, $L$14:$L$89, "&gt;="&amp;$A154)), SUM(COUNTIFS($J$14:$J$89, E$106, $I$14:$I$89, "&gt; 0", $F$14:$F$89, "&lt;&gt;C", $G$14:$G$89, {"8W2","5W2"}, $G$14:$G$89, {"8W2";"5W2"}, $K$14:$K$89, "&lt;="&amp;$A153, $L$14:$L$89, "&gt;="&amp;$A154)), SUM(COUNTIFS($J$14:$J$89, E$106, $I$14:$I$89, "&gt; 0", $F$14:$F$89, "&lt;&gt;C", $G$14:$G$89, {"8W2","5W3"}, $G$14:$G$89, {"8W2";"5W3"}, $K$14:$K$89, "&lt;="&amp;$A153, $L$14:$L$89, "&gt;="&amp;$A154))))</f>
        <v>1</v>
      </c>
      <c r="F153" s="54">
        <f xml:space="preserve"> IF(COUNTIFS($J$14:$J$89, F$106, $I$14:$I$89, "&gt; 0", $F$14:$F$89, "&lt;&gt;C", $K$14:$K$89, "&lt;="&amp;$A153, $L$14:$L$89, "&gt;="&amp;$A154) &lt; 2, COUNTIFS($J$14:$J$89, F$106, $I$14:$I$89, "&gt; 0", $F$14:$F$89, "&lt;&gt;C", $K$14:$K$89, "&lt;="&amp;$A153, $L$14:$L$89, "&gt;="&amp;$A154), MAX(SUM(COUNTIFS($J$14:$J$89, F$106, $I$14:$I$89, "&gt; 0", $F$14:$F$89, "&lt;&gt;C", $G$14:$G$89, {"1"}, $G$14:$G$89, {"1"}, $K$14:$K$89, "&lt;="&amp;$A153, $L$14:$L$89, "&gt;="&amp;$A154)), SUM(COUNTIFS($J$14:$J$89, F$106, $I$14:$I$89, "&gt; 0", $F$14:$F$89, "&lt;&gt;C", $G$14:$G$89, {"1","5W1"}, $G$14:$G$89, {"1";"5W1"}, $K$14:$K$89, "&lt;="&amp;$A153, $L$14:$L$89, "&gt;="&amp;$A154)), SUM(COUNTIFS($J$14:$J$89, F$106, $I$14:$I$89, "&gt; 0", $F$14:$F$89, "&lt;&gt;C", $G$14:$G$89, {"1","5W2"}, $G$14:$G$89, {"1";"5W2"}, $K$14:$K$89, "&lt;="&amp;$A153, $L$14:$L$89, "&gt;="&amp;$A154)), SUM(COUNTIFS($J$14:$J$89, F$106, $I$14:$I$89, "&gt; 0", $F$14:$F$89, "&lt;&gt;C", $G$14:$G$89, {"1","5W3"}, $G$14:$G$89, {"1";"5W3"}, $K$14:$K$89, "&lt;="&amp;$A153, $L$14:$L$89, "&gt;="&amp;$A154)), SUM(COUNTIFS($J$14:$J$89, F$106, $I$14:$I$89, "&gt; 0", $F$14:$F$89, "&lt;&gt;C", $G$14:$G$89, {"1","8W1"}, $G$14:$G$89, {"1";"8W1"}, $K$14:$K$89, "&lt;="&amp;$A153, $L$14:$L$89, "&gt;="&amp;$A154)), SUM(COUNTIFS($J$14:$J$89, F$106, $I$14:$I$89, "&gt; 0", $F$14:$F$89, "&lt;&gt;C", $G$14:$G$89, {"1","8W2"}, $G$14:$G$89, {"1";"8W2"}, $K$14:$K$89, "&lt;="&amp;$A153, $L$14:$L$89, "&gt;="&amp;$A154)), SUM(COUNTIFS($J$14:$J$89, F$106, $I$14:$I$89, "&gt; 0", $F$14:$F$89, "&lt;&gt;C", $G$14:$G$89, {"8W1","5W1"}, $G$14:$G$89, {"8W1";"5W1"}, $K$14:$K$89, "&lt;="&amp;$A153, $L$14:$L$89, "&gt;="&amp;$A154)), SUM(COUNTIFS($J$14:$J$89, F$106, $I$14:$I$89, "&gt; 0", $F$14:$F$89, "&lt;&gt;C", $G$14:$G$89, {"8W1","5W2"}, $G$14:$G$89, {"8W1";"5W2"}, $K$14:$K$89, "&lt;="&amp;$A153, $L$14:$L$89, "&gt;="&amp;$A154)), SUM(COUNTIFS($J$14:$J$89, F$106, $I$14:$I$89, "&gt; 0", $F$14:$F$89, "&lt;&gt;C", $G$14:$G$89, {"8W2","5W2"}, $G$14:$G$89, {"8W2";"5W2"}, $K$14:$K$89, "&lt;="&amp;$A153, $L$14:$L$89, "&gt;="&amp;$A154)), SUM(COUNTIFS($J$14:$J$89, F$106, $I$14:$I$89, "&gt; 0", $F$14:$F$89, "&lt;&gt;C", $G$14:$G$89, {"8W2","5W3"}, $G$14:$G$89, {"8W2";"5W3"}, $K$14:$K$89, "&lt;="&amp;$A153, $L$14:$L$89, "&gt;="&amp;$A154))))</f>
        <v>0</v>
      </c>
      <c r="G153" s="54">
        <f xml:space="preserve"> IF(COUNTIFS($J$14:$J$89, G$106, $I$14:$I$89, "&gt; 0", $F$14:$F$89, "&lt;&gt;C", $K$14:$K$89, "&lt;="&amp;$A153, $L$14:$L$89, "&gt;="&amp;$A154) &lt; 2, COUNTIFS($J$14:$J$89, G$106, $I$14:$I$89, "&gt; 0", $F$14:$F$89, "&lt;&gt;C", $K$14:$K$89, "&lt;="&amp;$A153, $L$14:$L$89, "&gt;="&amp;$A154), MAX(SUM(COUNTIFS($J$14:$J$89, G$106, $I$14:$I$89, "&gt; 0", $F$14:$F$89, "&lt;&gt;C", $G$14:$G$89, {"1"}, $G$14:$G$89, {"1"}, $K$14:$K$89, "&lt;="&amp;$A153, $L$14:$L$89, "&gt;="&amp;$A154)), SUM(COUNTIFS($J$14:$J$89, G$106, $I$14:$I$89, "&gt; 0", $F$14:$F$89, "&lt;&gt;C", $G$14:$G$89, {"1","5W1"}, $G$14:$G$89, {"1";"5W1"}, $K$14:$K$89, "&lt;="&amp;$A153, $L$14:$L$89, "&gt;="&amp;$A154)), SUM(COUNTIFS($J$14:$J$89, G$106, $I$14:$I$89, "&gt; 0", $F$14:$F$89, "&lt;&gt;C", $G$14:$G$89, {"1","5W2"}, $G$14:$G$89, {"1";"5W2"}, $K$14:$K$89, "&lt;="&amp;$A153, $L$14:$L$89, "&gt;="&amp;$A154)), SUM(COUNTIFS($J$14:$J$89, G$106, $I$14:$I$89, "&gt; 0", $F$14:$F$89, "&lt;&gt;C", $G$14:$G$89, {"1","5W3"}, $G$14:$G$89, {"1";"5W3"}, $K$14:$K$89, "&lt;="&amp;$A153, $L$14:$L$89, "&gt;="&amp;$A154)), SUM(COUNTIFS($J$14:$J$89, G$106, $I$14:$I$89, "&gt; 0", $F$14:$F$89, "&lt;&gt;C", $G$14:$G$89, {"1","8W1"}, $G$14:$G$89, {"1";"8W1"}, $K$14:$K$89, "&lt;="&amp;$A153, $L$14:$L$89, "&gt;="&amp;$A154)), SUM(COUNTIFS($J$14:$J$89, G$106, $I$14:$I$89, "&gt; 0", $F$14:$F$89, "&lt;&gt;C", $G$14:$G$89, {"1","8W2"}, $G$14:$G$89, {"1";"8W2"}, $K$14:$K$89, "&lt;="&amp;$A153, $L$14:$L$89, "&gt;="&amp;$A154)), SUM(COUNTIFS($J$14:$J$89, G$106, $I$14:$I$89, "&gt; 0", $F$14:$F$89, "&lt;&gt;C", $G$14:$G$89, {"8W1","5W1"}, $G$14:$G$89, {"8W1";"5W1"}, $K$14:$K$89, "&lt;="&amp;$A153, $L$14:$L$89, "&gt;="&amp;$A154)), SUM(COUNTIFS($J$14:$J$89, G$106, $I$14:$I$89, "&gt; 0", $F$14:$F$89, "&lt;&gt;C", $G$14:$G$89, {"8W1","5W2"}, $G$14:$G$89, {"8W1";"5W2"}, $K$14:$K$89, "&lt;="&amp;$A153, $L$14:$L$89, "&gt;="&amp;$A154)), SUM(COUNTIFS($J$14:$J$89, G$106, $I$14:$I$89, "&gt; 0", $F$14:$F$89, "&lt;&gt;C", $G$14:$G$89, {"8W2","5W2"}, $G$14:$G$89, {"8W2";"5W2"}, $K$14:$K$89, "&lt;="&amp;$A153, $L$14:$L$89, "&gt;="&amp;$A154)), SUM(COUNTIFS($J$14:$J$89, G$106, $I$14:$I$89, "&gt; 0", $F$14:$F$89, "&lt;&gt;C", $G$14:$G$89, {"8W2","5W3"}, $G$14:$G$89, {"8W2";"5W3"}, $K$14:$K$89, "&lt;="&amp;$A153, $L$14:$L$89, "&gt;="&amp;$A154))))</f>
        <v>0</v>
      </c>
      <c r="H153" s="54">
        <f xml:space="preserve"> IF(COUNTIFS($J$14:$J$89, H$106, $I$14:$I$89, "&gt; 0", $F$14:$F$89, "&lt;&gt;C", $K$14:$K$89, "&lt;="&amp;$A153, $L$14:$L$89, "&gt;="&amp;$A154) &lt; 2, COUNTIFS($J$14:$J$89, H$106, $I$14:$I$89, "&gt; 0", $F$14:$F$89, "&lt;&gt;C", $K$14:$K$89, "&lt;="&amp;$A153, $L$14:$L$89, "&gt;="&amp;$A154), MAX(SUM(COUNTIFS($J$14:$J$89, H$106, $I$14:$I$89, "&gt; 0", $F$14:$F$89, "&lt;&gt;C", $G$14:$G$89, {"1"}, $G$14:$G$89, {"1"}, $K$14:$K$89, "&lt;="&amp;$A153, $L$14:$L$89, "&gt;="&amp;$A154)), SUM(COUNTIFS($J$14:$J$89, H$106, $I$14:$I$89, "&gt; 0", $F$14:$F$89, "&lt;&gt;C", $G$14:$G$89, {"1","5W1"}, $G$14:$G$89, {"1";"5W1"}, $K$14:$K$89, "&lt;="&amp;$A153, $L$14:$L$89, "&gt;="&amp;$A154)), SUM(COUNTIFS($J$14:$J$89, H$106, $I$14:$I$89, "&gt; 0", $F$14:$F$89, "&lt;&gt;C", $G$14:$G$89, {"1","5W2"}, $G$14:$G$89, {"1";"5W2"}, $K$14:$K$89, "&lt;="&amp;$A153, $L$14:$L$89, "&gt;="&amp;$A154)), SUM(COUNTIFS($J$14:$J$89, H$106, $I$14:$I$89, "&gt; 0", $F$14:$F$89, "&lt;&gt;C", $G$14:$G$89, {"1","5W3"}, $G$14:$G$89, {"1";"5W3"}, $K$14:$K$89, "&lt;="&amp;$A153, $L$14:$L$89, "&gt;="&amp;$A154)), SUM(COUNTIFS($J$14:$J$89, H$106, $I$14:$I$89, "&gt; 0", $F$14:$F$89, "&lt;&gt;C", $G$14:$G$89, {"1","8W1"}, $G$14:$G$89, {"1";"8W1"}, $K$14:$K$89, "&lt;="&amp;$A153, $L$14:$L$89, "&gt;="&amp;$A154)), SUM(COUNTIFS($J$14:$J$89, H$106, $I$14:$I$89, "&gt; 0", $F$14:$F$89, "&lt;&gt;C", $G$14:$G$89, {"1","8W2"}, $G$14:$G$89, {"1";"8W2"}, $K$14:$K$89, "&lt;="&amp;$A153, $L$14:$L$89, "&gt;="&amp;$A154)), SUM(COUNTIFS($J$14:$J$89, H$106, $I$14:$I$89, "&gt; 0", $F$14:$F$89, "&lt;&gt;C", $G$14:$G$89, {"8W1","5W1"}, $G$14:$G$89, {"8W1";"5W1"}, $K$14:$K$89, "&lt;="&amp;$A153, $L$14:$L$89, "&gt;="&amp;$A154)), SUM(COUNTIFS($J$14:$J$89, H$106, $I$14:$I$89, "&gt; 0", $F$14:$F$89, "&lt;&gt;C", $G$14:$G$89, {"8W1","5W2"}, $G$14:$G$89, {"8W1";"5W2"}, $K$14:$K$89, "&lt;="&amp;$A153, $L$14:$L$89, "&gt;="&amp;$A154)), SUM(COUNTIFS($J$14:$J$89, H$106, $I$14:$I$89, "&gt; 0", $F$14:$F$89, "&lt;&gt;C", $G$14:$G$89, {"8W2","5W2"}, $G$14:$G$89, {"8W2";"5W2"}, $K$14:$K$89, "&lt;="&amp;$A153, $L$14:$L$89, "&gt;="&amp;$A154)), SUM(COUNTIFS($J$14:$J$89, H$106, $I$14:$I$89, "&gt; 0", $F$14:$F$89, "&lt;&gt;C", $G$14:$G$89, {"8W2","5W3"}, $G$14:$G$89, {"8W2";"5W3"}, $K$14:$K$89, "&lt;="&amp;$A153, $L$14:$L$89, "&gt;="&amp;$A154))))</f>
        <v>0</v>
      </c>
      <c r="P153"/>
    </row>
    <row r="154" spans="1:16" ht="15" x14ac:dyDescent="0.25">
      <c r="A154" s="152">
        <f t="shared" si="5"/>
        <v>0.80208333333333259</v>
      </c>
      <c r="B154" s="202" t="str">
        <f t="shared" si="4"/>
        <v>7:15 PM-7:30 PM</v>
      </c>
      <c r="C154" s="54">
        <f xml:space="preserve"> IF(COUNTIFS($J$14:$J$89, C$106, $I$14:$I$89, "&gt; 0", $F$14:$F$89, "&lt;&gt;C", $K$14:$K$89, "&lt;="&amp;$A154, $L$14:$L$89, "&gt;="&amp;$A155) &lt; 2, COUNTIFS($J$14:$J$89, C$106, $I$14:$I$89, "&gt; 0", $F$14:$F$89, "&lt;&gt;C", $K$14:$K$89, "&lt;="&amp;$A154, $L$14:$L$89, "&gt;="&amp;$A155), MAX(SUM(COUNTIFS($J$14:$J$89, C$106, $I$14:$I$89, "&gt; 0", $F$14:$F$89, "&lt;&gt;C", $G$14:$G$89, {"1"}, $G$14:$G$89, {"1"}, $K$14:$K$89, "&lt;="&amp;$A154, $L$14:$L$89, "&gt;="&amp;$A155)), SUM(COUNTIFS($J$14:$J$89, C$106, $I$14:$I$89, "&gt; 0", $F$14:$F$89, "&lt;&gt;C", $G$14:$G$89, {"1","5W1"}, $G$14:$G$89, {"1";"5W1"}, $K$14:$K$89, "&lt;="&amp;$A154, $L$14:$L$89, "&gt;="&amp;$A155)), SUM(COUNTIFS($J$14:$J$89, C$106, $I$14:$I$89, "&gt; 0", $F$14:$F$89, "&lt;&gt;C", $G$14:$G$89, {"1","5W2"}, $G$14:$G$89, {"1";"5W2"}, $K$14:$K$89, "&lt;="&amp;$A154, $L$14:$L$89, "&gt;="&amp;$A155)), SUM(COUNTIFS($J$14:$J$89, C$106, $I$14:$I$89, "&gt; 0", $F$14:$F$89, "&lt;&gt;C", $G$14:$G$89, {"1","5W3"}, $G$14:$G$89, {"1";"5W3"}, $K$14:$K$89, "&lt;="&amp;$A154, $L$14:$L$89, "&gt;="&amp;$A155)), SUM(COUNTIFS($J$14:$J$89, C$106, $I$14:$I$89, "&gt; 0", $F$14:$F$89, "&lt;&gt;C", $G$14:$G$89, {"1","8W1"}, $G$14:$G$89, {"1";"8W1"}, $K$14:$K$89, "&lt;="&amp;$A154, $L$14:$L$89, "&gt;="&amp;$A155)), SUM(COUNTIFS($J$14:$J$89, C$106, $I$14:$I$89, "&gt; 0", $F$14:$F$89, "&lt;&gt;C", $G$14:$G$89, {"1","8W2"}, $G$14:$G$89, {"1";"8W2"}, $K$14:$K$89, "&lt;="&amp;$A154, $L$14:$L$89, "&gt;="&amp;$A155)), SUM(COUNTIFS($J$14:$J$89, C$106, $I$14:$I$89, "&gt; 0", $F$14:$F$89, "&lt;&gt;C", $G$14:$G$89, {"8W1","5W1"}, $G$14:$G$89, {"8W1";"5W1"}, $K$14:$K$89, "&lt;="&amp;$A154, $L$14:$L$89, "&gt;="&amp;$A155)), SUM(COUNTIFS($J$14:$J$89, C$106, $I$14:$I$89, "&gt; 0", $F$14:$F$89, "&lt;&gt;C", $G$14:$G$89, {"8W1","5W2"}, $G$14:$G$89, {"8W1";"5W2"}, $K$14:$K$89, "&lt;="&amp;$A154, $L$14:$L$89, "&gt;="&amp;$A155)), SUM(COUNTIFS($J$14:$J$89, C$106, $I$14:$I$89, "&gt; 0", $F$14:$F$89, "&lt;&gt;C", $G$14:$G$89, {"8W2","5W2"}, $G$14:$G$89, {"8W2";"5W2"}, $K$14:$K$89, "&lt;="&amp;$A154, $L$14:$L$89, "&gt;="&amp;$A155)), SUM(COUNTIFS($J$14:$J$89, C$106, $I$14:$I$89, "&gt; 0", $F$14:$F$89, "&lt;&gt;C", $G$14:$G$89, {"8W2","5W3"}, $G$14:$G$89, {"8W2";"5W3"}, $K$14:$K$89, "&lt;="&amp;$A154, $L$14:$L$89, "&gt;="&amp;$A155))))</f>
        <v>1</v>
      </c>
      <c r="D154" s="54">
        <f xml:space="preserve"> IF(COUNTIFS($J$14:$J$89, D$106, $I$14:$I$89, "&gt; 0", $F$14:$F$89, "&lt;&gt;C", $K$14:$K$89, "&lt;="&amp;$A154, $L$14:$L$89, "&gt;="&amp;$A155) &lt; 2, COUNTIFS($J$14:$J$89, D$106, $I$14:$I$89, "&gt; 0", $F$14:$F$89, "&lt;&gt;C", $K$14:$K$89, "&lt;="&amp;$A154, $L$14:$L$89, "&gt;="&amp;$A155), MAX(SUM(COUNTIFS($J$14:$J$89, D$106, $I$14:$I$89, "&gt; 0", $F$14:$F$89, "&lt;&gt;C", $G$14:$G$89, {"1"}, $G$14:$G$89, {"1"}, $K$14:$K$89, "&lt;="&amp;$A154, $L$14:$L$89, "&gt;="&amp;$A155)), SUM(COUNTIFS($J$14:$J$89, D$106, $I$14:$I$89, "&gt; 0", $F$14:$F$89, "&lt;&gt;C", $G$14:$G$89, {"1","5W1"}, $G$14:$G$89, {"1";"5W1"}, $K$14:$K$89, "&lt;="&amp;$A154, $L$14:$L$89, "&gt;="&amp;$A155)), SUM(COUNTIFS($J$14:$J$89, D$106, $I$14:$I$89, "&gt; 0", $F$14:$F$89, "&lt;&gt;C", $G$14:$G$89, {"1","5W2"}, $G$14:$G$89, {"1";"5W2"}, $K$14:$K$89, "&lt;="&amp;$A154, $L$14:$L$89, "&gt;="&amp;$A155)), SUM(COUNTIFS($J$14:$J$89, D$106, $I$14:$I$89, "&gt; 0", $F$14:$F$89, "&lt;&gt;C", $G$14:$G$89, {"1","5W3"}, $G$14:$G$89, {"1";"5W3"}, $K$14:$K$89, "&lt;="&amp;$A154, $L$14:$L$89, "&gt;="&amp;$A155)), SUM(COUNTIFS($J$14:$J$89, D$106, $I$14:$I$89, "&gt; 0", $F$14:$F$89, "&lt;&gt;C", $G$14:$G$89, {"1","8W1"}, $G$14:$G$89, {"1";"8W1"}, $K$14:$K$89, "&lt;="&amp;$A154, $L$14:$L$89, "&gt;="&amp;$A155)), SUM(COUNTIFS($J$14:$J$89, D$106, $I$14:$I$89, "&gt; 0", $F$14:$F$89, "&lt;&gt;C", $G$14:$G$89, {"1","8W2"}, $G$14:$G$89, {"1";"8W2"}, $K$14:$K$89, "&lt;="&amp;$A154, $L$14:$L$89, "&gt;="&amp;$A155)), SUM(COUNTIFS($J$14:$J$89, D$106, $I$14:$I$89, "&gt; 0", $F$14:$F$89, "&lt;&gt;C", $G$14:$G$89, {"8W1","5W1"}, $G$14:$G$89, {"8W1";"5W1"}, $K$14:$K$89, "&lt;="&amp;$A154, $L$14:$L$89, "&gt;="&amp;$A155)), SUM(COUNTIFS($J$14:$J$89, D$106, $I$14:$I$89, "&gt; 0", $F$14:$F$89, "&lt;&gt;C", $G$14:$G$89, {"8W1","5W2"}, $G$14:$G$89, {"8W1";"5W2"}, $K$14:$K$89, "&lt;="&amp;$A154, $L$14:$L$89, "&gt;="&amp;$A155)), SUM(COUNTIFS($J$14:$J$89, D$106, $I$14:$I$89, "&gt; 0", $F$14:$F$89, "&lt;&gt;C", $G$14:$G$89, {"8W2","5W2"}, $G$14:$G$89, {"8W2";"5W2"}, $K$14:$K$89, "&lt;="&amp;$A154, $L$14:$L$89, "&gt;="&amp;$A155)), SUM(COUNTIFS($J$14:$J$89, D$106, $I$14:$I$89, "&gt; 0", $F$14:$F$89, "&lt;&gt;C", $G$14:$G$89, {"8W2","5W3"}, $G$14:$G$89, {"8W2";"5W3"}, $K$14:$K$89, "&lt;="&amp;$A154, $L$14:$L$89, "&gt;="&amp;$A155))))</f>
        <v>1</v>
      </c>
      <c r="E154" s="54">
        <f xml:space="preserve"> IF(COUNTIFS($J$14:$J$89, E$106, $I$14:$I$89, "&gt; 0", $F$14:$F$89, "&lt;&gt;C", $K$14:$K$89, "&lt;="&amp;$A154, $L$14:$L$89, "&gt;="&amp;$A155) &lt; 2, COUNTIFS($J$14:$J$89, E$106, $I$14:$I$89, "&gt; 0", $F$14:$F$89, "&lt;&gt;C", $K$14:$K$89, "&lt;="&amp;$A154, $L$14:$L$89, "&gt;="&amp;$A155), MAX(SUM(COUNTIFS($J$14:$J$89, E$106, $I$14:$I$89, "&gt; 0", $F$14:$F$89, "&lt;&gt;C", $G$14:$G$89, {"1"}, $G$14:$G$89, {"1"}, $K$14:$K$89, "&lt;="&amp;$A154, $L$14:$L$89, "&gt;="&amp;$A155)), SUM(COUNTIFS($J$14:$J$89, E$106, $I$14:$I$89, "&gt; 0", $F$14:$F$89, "&lt;&gt;C", $G$14:$G$89, {"1","5W1"}, $G$14:$G$89, {"1";"5W1"}, $K$14:$K$89, "&lt;="&amp;$A154, $L$14:$L$89, "&gt;="&amp;$A155)), SUM(COUNTIFS($J$14:$J$89, E$106, $I$14:$I$89, "&gt; 0", $F$14:$F$89, "&lt;&gt;C", $G$14:$G$89, {"1","5W2"}, $G$14:$G$89, {"1";"5W2"}, $K$14:$K$89, "&lt;="&amp;$A154, $L$14:$L$89, "&gt;="&amp;$A155)), SUM(COUNTIFS($J$14:$J$89, E$106, $I$14:$I$89, "&gt; 0", $F$14:$F$89, "&lt;&gt;C", $G$14:$G$89, {"1","5W3"}, $G$14:$G$89, {"1";"5W3"}, $K$14:$K$89, "&lt;="&amp;$A154, $L$14:$L$89, "&gt;="&amp;$A155)), SUM(COUNTIFS($J$14:$J$89, E$106, $I$14:$I$89, "&gt; 0", $F$14:$F$89, "&lt;&gt;C", $G$14:$G$89, {"1","8W1"}, $G$14:$G$89, {"1";"8W1"}, $K$14:$K$89, "&lt;="&amp;$A154, $L$14:$L$89, "&gt;="&amp;$A155)), SUM(COUNTIFS($J$14:$J$89, E$106, $I$14:$I$89, "&gt; 0", $F$14:$F$89, "&lt;&gt;C", $G$14:$G$89, {"1","8W2"}, $G$14:$G$89, {"1";"8W2"}, $K$14:$K$89, "&lt;="&amp;$A154, $L$14:$L$89, "&gt;="&amp;$A155)), SUM(COUNTIFS($J$14:$J$89, E$106, $I$14:$I$89, "&gt; 0", $F$14:$F$89, "&lt;&gt;C", $G$14:$G$89, {"8W1","5W1"}, $G$14:$G$89, {"8W1";"5W1"}, $K$14:$K$89, "&lt;="&amp;$A154, $L$14:$L$89, "&gt;="&amp;$A155)), SUM(COUNTIFS($J$14:$J$89, E$106, $I$14:$I$89, "&gt; 0", $F$14:$F$89, "&lt;&gt;C", $G$14:$G$89, {"8W1","5W2"}, $G$14:$G$89, {"8W1";"5W2"}, $K$14:$K$89, "&lt;="&amp;$A154, $L$14:$L$89, "&gt;="&amp;$A155)), SUM(COUNTIFS($J$14:$J$89, E$106, $I$14:$I$89, "&gt; 0", $F$14:$F$89, "&lt;&gt;C", $G$14:$G$89, {"8W2","5W2"}, $G$14:$G$89, {"8W2";"5W2"}, $K$14:$K$89, "&lt;="&amp;$A154, $L$14:$L$89, "&gt;="&amp;$A155)), SUM(COUNTIFS($J$14:$J$89, E$106, $I$14:$I$89, "&gt; 0", $F$14:$F$89, "&lt;&gt;C", $G$14:$G$89, {"8W2","5W3"}, $G$14:$G$89, {"8W2";"5W3"}, $K$14:$K$89, "&lt;="&amp;$A154, $L$14:$L$89, "&gt;="&amp;$A155))))</f>
        <v>1</v>
      </c>
      <c r="F154" s="54">
        <f xml:space="preserve"> IF(COUNTIFS($J$14:$J$89, F$106, $I$14:$I$89, "&gt; 0", $F$14:$F$89, "&lt;&gt;C", $K$14:$K$89, "&lt;="&amp;$A154, $L$14:$L$89, "&gt;="&amp;$A155) &lt; 2, COUNTIFS($J$14:$J$89, F$106, $I$14:$I$89, "&gt; 0", $F$14:$F$89, "&lt;&gt;C", $K$14:$K$89, "&lt;="&amp;$A154, $L$14:$L$89, "&gt;="&amp;$A155), MAX(SUM(COUNTIFS($J$14:$J$89, F$106, $I$14:$I$89, "&gt; 0", $F$14:$F$89, "&lt;&gt;C", $G$14:$G$89, {"1"}, $G$14:$G$89, {"1"}, $K$14:$K$89, "&lt;="&amp;$A154, $L$14:$L$89, "&gt;="&amp;$A155)), SUM(COUNTIFS($J$14:$J$89, F$106, $I$14:$I$89, "&gt; 0", $F$14:$F$89, "&lt;&gt;C", $G$14:$G$89, {"1","5W1"}, $G$14:$G$89, {"1";"5W1"}, $K$14:$K$89, "&lt;="&amp;$A154, $L$14:$L$89, "&gt;="&amp;$A155)), SUM(COUNTIFS($J$14:$J$89, F$106, $I$14:$I$89, "&gt; 0", $F$14:$F$89, "&lt;&gt;C", $G$14:$G$89, {"1","5W2"}, $G$14:$G$89, {"1";"5W2"}, $K$14:$K$89, "&lt;="&amp;$A154, $L$14:$L$89, "&gt;="&amp;$A155)), SUM(COUNTIFS($J$14:$J$89, F$106, $I$14:$I$89, "&gt; 0", $F$14:$F$89, "&lt;&gt;C", $G$14:$G$89, {"1","5W3"}, $G$14:$G$89, {"1";"5W3"}, $K$14:$K$89, "&lt;="&amp;$A154, $L$14:$L$89, "&gt;="&amp;$A155)), SUM(COUNTIFS($J$14:$J$89, F$106, $I$14:$I$89, "&gt; 0", $F$14:$F$89, "&lt;&gt;C", $G$14:$G$89, {"1","8W1"}, $G$14:$G$89, {"1";"8W1"}, $K$14:$K$89, "&lt;="&amp;$A154, $L$14:$L$89, "&gt;="&amp;$A155)), SUM(COUNTIFS($J$14:$J$89, F$106, $I$14:$I$89, "&gt; 0", $F$14:$F$89, "&lt;&gt;C", $G$14:$G$89, {"1","8W2"}, $G$14:$G$89, {"1";"8W2"}, $K$14:$K$89, "&lt;="&amp;$A154, $L$14:$L$89, "&gt;="&amp;$A155)), SUM(COUNTIFS($J$14:$J$89, F$106, $I$14:$I$89, "&gt; 0", $F$14:$F$89, "&lt;&gt;C", $G$14:$G$89, {"8W1","5W1"}, $G$14:$G$89, {"8W1";"5W1"}, $K$14:$K$89, "&lt;="&amp;$A154, $L$14:$L$89, "&gt;="&amp;$A155)), SUM(COUNTIFS($J$14:$J$89, F$106, $I$14:$I$89, "&gt; 0", $F$14:$F$89, "&lt;&gt;C", $G$14:$G$89, {"8W1","5W2"}, $G$14:$G$89, {"8W1";"5W2"}, $K$14:$K$89, "&lt;="&amp;$A154, $L$14:$L$89, "&gt;="&amp;$A155)), SUM(COUNTIFS($J$14:$J$89, F$106, $I$14:$I$89, "&gt; 0", $F$14:$F$89, "&lt;&gt;C", $G$14:$G$89, {"8W2","5W2"}, $G$14:$G$89, {"8W2";"5W2"}, $K$14:$K$89, "&lt;="&amp;$A154, $L$14:$L$89, "&gt;="&amp;$A155)), SUM(COUNTIFS($J$14:$J$89, F$106, $I$14:$I$89, "&gt; 0", $F$14:$F$89, "&lt;&gt;C", $G$14:$G$89, {"8W2","5W3"}, $G$14:$G$89, {"8W2";"5W3"}, $K$14:$K$89, "&lt;="&amp;$A154, $L$14:$L$89, "&gt;="&amp;$A155))))</f>
        <v>0</v>
      </c>
      <c r="G154" s="54">
        <f xml:space="preserve"> IF(COUNTIFS($J$14:$J$89, G$106, $I$14:$I$89, "&gt; 0", $F$14:$F$89, "&lt;&gt;C", $K$14:$K$89, "&lt;="&amp;$A154, $L$14:$L$89, "&gt;="&amp;$A155) &lt; 2, COUNTIFS($J$14:$J$89, G$106, $I$14:$I$89, "&gt; 0", $F$14:$F$89, "&lt;&gt;C", $K$14:$K$89, "&lt;="&amp;$A154, $L$14:$L$89, "&gt;="&amp;$A155), MAX(SUM(COUNTIFS($J$14:$J$89, G$106, $I$14:$I$89, "&gt; 0", $F$14:$F$89, "&lt;&gt;C", $G$14:$G$89, {"1"}, $G$14:$G$89, {"1"}, $K$14:$K$89, "&lt;="&amp;$A154, $L$14:$L$89, "&gt;="&amp;$A155)), SUM(COUNTIFS($J$14:$J$89, G$106, $I$14:$I$89, "&gt; 0", $F$14:$F$89, "&lt;&gt;C", $G$14:$G$89, {"1","5W1"}, $G$14:$G$89, {"1";"5W1"}, $K$14:$K$89, "&lt;="&amp;$A154, $L$14:$L$89, "&gt;="&amp;$A155)), SUM(COUNTIFS($J$14:$J$89, G$106, $I$14:$I$89, "&gt; 0", $F$14:$F$89, "&lt;&gt;C", $G$14:$G$89, {"1","5W2"}, $G$14:$G$89, {"1";"5W2"}, $K$14:$K$89, "&lt;="&amp;$A154, $L$14:$L$89, "&gt;="&amp;$A155)), SUM(COUNTIFS($J$14:$J$89, G$106, $I$14:$I$89, "&gt; 0", $F$14:$F$89, "&lt;&gt;C", $G$14:$G$89, {"1","5W3"}, $G$14:$G$89, {"1";"5W3"}, $K$14:$K$89, "&lt;="&amp;$A154, $L$14:$L$89, "&gt;="&amp;$A155)), SUM(COUNTIFS($J$14:$J$89, G$106, $I$14:$I$89, "&gt; 0", $F$14:$F$89, "&lt;&gt;C", $G$14:$G$89, {"1","8W1"}, $G$14:$G$89, {"1";"8W1"}, $K$14:$K$89, "&lt;="&amp;$A154, $L$14:$L$89, "&gt;="&amp;$A155)), SUM(COUNTIFS($J$14:$J$89, G$106, $I$14:$I$89, "&gt; 0", $F$14:$F$89, "&lt;&gt;C", $G$14:$G$89, {"1","8W2"}, $G$14:$G$89, {"1";"8W2"}, $K$14:$K$89, "&lt;="&amp;$A154, $L$14:$L$89, "&gt;="&amp;$A155)), SUM(COUNTIFS($J$14:$J$89, G$106, $I$14:$I$89, "&gt; 0", $F$14:$F$89, "&lt;&gt;C", $G$14:$G$89, {"8W1","5W1"}, $G$14:$G$89, {"8W1";"5W1"}, $K$14:$K$89, "&lt;="&amp;$A154, $L$14:$L$89, "&gt;="&amp;$A155)), SUM(COUNTIFS($J$14:$J$89, G$106, $I$14:$I$89, "&gt; 0", $F$14:$F$89, "&lt;&gt;C", $G$14:$G$89, {"8W1","5W2"}, $G$14:$G$89, {"8W1";"5W2"}, $K$14:$K$89, "&lt;="&amp;$A154, $L$14:$L$89, "&gt;="&amp;$A155)), SUM(COUNTIFS($J$14:$J$89, G$106, $I$14:$I$89, "&gt; 0", $F$14:$F$89, "&lt;&gt;C", $G$14:$G$89, {"8W2","5W2"}, $G$14:$G$89, {"8W2";"5W2"}, $K$14:$K$89, "&lt;="&amp;$A154, $L$14:$L$89, "&gt;="&amp;$A155)), SUM(COUNTIFS($J$14:$J$89, G$106, $I$14:$I$89, "&gt; 0", $F$14:$F$89, "&lt;&gt;C", $G$14:$G$89, {"8W2","5W3"}, $G$14:$G$89, {"8W2";"5W3"}, $K$14:$K$89, "&lt;="&amp;$A154, $L$14:$L$89, "&gt;="&amp;$A155))))</f>
        <v>0</v>
      </c>
      <c r="H154" s="54">
        <f xml:space="preserve"> IF(COUNTIFS($J$14:$J$89, H$106, $I$14:$I$89, "&gt; 0", $F$14:$F$89, "&lt;&gt;C", $K$14:$K$89, "&lt;="&amp;$A154, $L$14:$L$89, "&gt;="&amp;$A155) &lt; 2, COUNTIFS($J$14:$J$89, H$106, $I$14:$I$89, "&gt; 0", $F$14:$F$89, "&lt;&gt;C", $K$14:$K$89, "&lt;="&amp;$A154, $L$14:$L$89, "&gt;="&amp;$A155), MAX(SUM(COUNTIFS($J$14:$J$89, H$106, $I$14:$I$89, "&gt; 0", $F$14:$F$89, "&lt;&gt;C", $G$14:$G$89, {"1"}, $G$14:$G$89, {"1"}, $K$14:$K$89, "&lt;="&amp;$A154, $L$14:$L$89, "&gt;="&amp;$A155)), SUM(COUNTIFS($J$14:$J$89, H$106, $I$14:$I$89, "&gt; 0", $F$14:$F$89, "&lt;&gt;C", $G$14:$G$89, {"1","5W1"}, $G$14:$G$89, {"1";"5W1"}, $K$14:$K$89, "&lt;="&amp;$A154, $L$14:$L$89, "&gt;="&amp;$A155)), SUM(COUNTIFS($J$14:$J$89, H$106, $I$14:$I$89, "&gt; 0", $F$14:$F$89, "&lt;&gt;C", $G$14:$G$89, {"1","5W2"}, $G$14:$G$89, {"1";"5W2"}, $K$14:$K$89, "&lt;="&amp;$A154, $L$14:$L$89, "&gt;="&amp;$A155)), SUM(COUNTIFS($J$14:$J$89, H$106, $I$14:$I$89, "&gt; 0", $F$14:$F$89, "&lt;&gt;C", $G$14:$G$89, {"1","5W3"}, $G$14:$G$89, {"1";"5W3"}, $K$14:$K$89, "&lt;="&amp;$A154, $L$14:$L$89, "&gt;="&amp;$A155)), SUM(COUNTIFS($J$14:$J$89, H$106, $I$14:$I$89, "&gt; 0", $F$14:$F$89, "&lt;&gt;C", $G$14:$G$89, {"1","8W1"}, $G$14:$G$89, {"1";"8W1"}, $K$14:$K$89, "&lt;="&amp;$A154, $L$14:$L$89, "&gt;="&amp;$A155)), SUM(COUNTIFS($J$14:$J$89, H$106, $I$14:$I$89, "&gt; 0", $F$14:$F$89, "&lt;&gt;C", $G$14:$G$89, {"1","8W2"}, $G$14:$G$89, {"1";"8W2"}, $K$14:$K$89, "&lt;="&amp;$A154, $L$14:$L$89, "&gt;="&amp;$A155)), SUM(COUNTIFS($J$14:$J$89, H$106, $I$14:$I$89, "&gt; 0", $F$14:$F$89, "&lt;&gt;C", $G$14:$G$89, {"8W1","5W1"}, $G$14:$G$89, {"8W1";"5W1"}, $K$14:$K$89, "&lt;="&amp;$A154, $L$14:$L$89, "&gt;="&amp;$A155)), SUM(COUNTIFS($J$14:$J$89, H$106, $I$14:$I$89, "&gt; 0", $F$14:$F$89, "&lt;&gt;C", $G$14:$G$89, {"8W1","5W2"}, $G$14:$G$89, {"8W1";"5W2"}, $K$14:$K$89, "&lt;="&amp;$A154, $L$14:$L$89, "&gt;="&amp;$A155)), SUM(COUNTIFS($J$14:$J$89, H$106, $I$14:$I$89, "&gt; 0", $F$14:$F$89, "&lt;&gt;C", $G$14:$G$89, {"8W2","5W2"}, $G$14:$G$89, {"8W2";"5W2"}, $K$14:$K$89, "&lt;="&amp;$A154, $L$14:$L$89, "&gt;="&amp;$A155)), SUM(COUNTIFS($J$14:$J$89, H$106, $I$14:$I$89, "&gt; 0", $F$14:$F$89, "&lt;&gt;C", $G$14:$G$89, {"8W2","5W3"}, $G$14:$G$89, {"8W2";"5W3"}, $K$14:$K$89, "&lt;="&amp;$A154, $L$14:$L$89, "&gt;="&amp;$A155))))</f>
        <v>0</v>
      </c>
      <c r="P154"/>
    </row>
    <row r="155" spans="1:16" ht="15" x14ac:dyDescent="0.25">
      <c r="A155" s="152">
        <f t="shared" si="5"/>
        <v>0.81249999999999922</v>
      </c>
      <c r="B155" s="202" t="str">
        <f t="shared" si="4"/>
        <v>7:30 PM-7:45 PM</v>
      </c>
      <c r="C155" s="54">
        <f xml:space="preserve"> IF(COUNTIFS($J$14:$J$89, C$106, $I$14:$I$89, "&gt; 0", $F$14:$F$89, "&lt;&gt;C", $K$14:$K$89, "&lt;="&amp;$A155, $L$14:$L$89, "&gt;="&amp;$A156) &lt; 2, COUNTIFS($J$14:$J$89, C$106, $I$14:$I$89, "&gt; 0", $F$14:$F$89, "&lt;&gt;C", $K$14:$K$89, "&lt;="&amp;$A155, $L$14:$L$89, "&gt;="&amp;$A156), MAX(SUM(COUNTIFS($J$14:$J$89, C$106, $I$14:$I$89, "&gt; 0", $F$14:$F$89, "&lt;&gt;C", $G$14:$G$89, {"1"}, $G$14:$G$89, {"1"}, $K$14:$K$89, "&lt;="&amp;$A155, $L$14:$L$89, "&gt;="&amp;$A156)), SUM(COUNTIFS($J$14:$J$89, C$106, $I$14:$I$89, "&gt; 0", $F$14:$F$89, "&lt;&gt;C", $G$14:$G$89, {"1","5W1"}, $G$14:$G$89, {"1";"5W1"}, $K$14:$K$89, "&lt;="&amp;$A155, $L$14:$L$89, "&gt;="&amp;$A156)), SUM(COUNTIFS($J$14:$J$89, C$106, $I$14:$I$89, "&gt; 0", $F$14:$F$89, "&lt;&gt;C", $G$14:$G$89, {"1","5W2"}, $G$14:$G$89, {"1";"5W2"}, $K$14:$K$89, "&lt;="&amp;$A155, $L$14:$L$89, "&gt;="&amp;$A156)), SUM(COUNTIFS($J$14:$J$89, C$106, $I$14:$I$89, "&gt; 0", $F$14:$F$89, "&lt;&gt;C", $G$14:$G$89, {"1","5W3"}, $G$14:$G$89, {"1";"5W3"}, $K$14:$K$89, "&lt;="&amp;$A155, $L$14:$L$89, "&gt;="&amp;$A156)), SUM(COUNTIFS($J$14:$J$89, C$106, $I$14:$I$89, "&gt; 0", $F$14:$F$89, "&lt;&gt;C", $G$14:$G$89, {"1","8W1"}, $G$14:$G$89, {"1";"8W1"}, $K$14:$K$89, "&lt;="&amp;$A155, $L$14:$L$89, "&gt;="&amp;$A156)), SUM(COUNTIFS($J$14:$J$89, C$106, $I$14:$I$89, "&gt; 0", $F$14:$F$89, "&lt;&gt;C", $G$14:$G$89, {"1","8W2"}, $G$14:$G$89, {"1";"8W2"}, $K$14:$K$89, "&lt;="&amp;$A155, $L$14:$L$89, "&gt;="&amp;$A156)), SUM(COUNTIFS($J$14:$J$89, C$106, $I$14:$I$89, "&gt; 0", $F$14:$F$89, "&lt;&gt;C", $G$14:$G$89, {"8W1","5W1"}, $G$14:$G$89, {"8W1";"5W1"}, $K$14:$K$89, "&lt;="&amp;$A155, $L$14:$L$89, "&gt;="&amp;$A156)), SUM(COUNTIFS($J$14:$J$89, C$106, $I$14:$I$89, "&gt; 0", $F$14:$F$89, "&lt;&gt;C", $G$14:$G$89, {"8W1","5W2"}, $G$14:$G$89, {"8W1";"5W2"}, $K$14:$K$89, "&lt;="&amp;$A155, $L$14:$L$89, "&gt;="&amp;$A156)), SUM(COUNTIFS($J$14:$J$89, C$106, $I$14:$I$89, "&gt; 0", $F$14:$F$89, "&lt;&gt;C", $G$14:$G$89, {"8W2","5W2"}, $G$14:$G$89, {"8W2";"5W2"}, $K$14:$K$89, "&lt;="&amp;$A155, $L$14:$L$89, "&gt;="&amp;$A156)), SUM(COUNTIFS($J$14:$J$89, C$106, $I$14:$I$89, "&gt; 0", $F$14:$F$89, "&lt;&gt;C", $G$14:$G$89, {"8W2","5W3"}, $G$14:$G$89, {"8W2";"5W3"}, $K$14:$K$89, "&lt;="&amp;$A155, $L$14:$L$89, "&gt;="&amp;$A156))))</f>
        <v>1</v>
      </c>
      <c r="D155" s="54">
        <f xml:space="preserve"> IF(COUNTIFS($J$14:$J$89, D$106, $I$14:$I$89, "&gt; 0", $F$14:$F$89, "&lt;&gt;C", $K$14:$K$89, "&lt;="&amp;$A155, $L$14:$L$89, "&gt;="&amp;$A156) &lt; 2, COUNTIFS($J$14:$J$89, D$106, $I$14:$I$89, "&gt; 0", $F$14:$F$89, "&lt;&gt;C", $K$14:$K$89, "&lt;="&amp;$A155, $L$14:$L$89, "&gt;="&amp;$A156), MAX(SUM(COUNTIFS($J$14:$J$89, D$106, $I$14:$I$89, "&gt; 0", $F$14:$F$89, "&lt;&gt;C", $G$14:$G$89, {"1"}, $G$14:$G$89, {"1"}, $K$14:$K$89, "&lt;="&amp;$A155, $L$14:$L$89, "&gt;="&amp;$A156)), SUM(COUNTIFS($J$14:$J$89, D$106, $I$14:$I$89, "&gt; 0", $F$14:$F$89, "&lt;&gt;C", $G$14:$G$89, {"1","5W1"}, $G$14:$G$89, {"1";"5W1"}, $K$14:$K$89, "&lt;="&amp;$A155, $L$14:$L$89, "&gt;="&amp;$A156)), SUM(COUNTIFS($J$14:$J$89, D$106, $I$14:$I$89, "&gt; 0", $F$14:$F$89, "&lt;&gt;C", $G$14:$G$89, {"1","5W2"}, $G$14:$G$89, {"1";"5W2"}, $K$14:$K$89, "&lt;="&amp;$A155, $L$14:$L$89, "&gt;="&amp;$A156)), SUM(COUNTIFS($J$14:$J$89, D$106, $I$14:$I$89, "&gt; 0", $F$14:$F$89, "&lt;&gt;C", $G$14:$G$89, {"1","5W3"}, $G$14:$G$89, {"1";"5W3"}, $K$14:$K$89, "&lt;="&amp;$A155, $L$14:$L$89, "&gt;="&amp;$A156)), SUM(COUNTIFS($J$14:$J$89, D$106, $I$14:$I$89, "&gt; 0", $F$14:$F$89, "&lt;&gt;C", $G$14:$G$89, {"1","8W1"}, $G$14:$G$89, {"1";"8W1"}, $K$14:$K$89, "&lt;="&amp;$A155, $L$14:$L$89, "&gt;="&amp;$A156)), SUM(COUNTIFS($J$14:$J$89, D$106, $I$14:$I$89, "&gt; 0", $F$14:$F$89, "&lt;&gt;C", $G$14:$G$89, {"1","8W2"}, $G$14:$G$89, {"1";"8W2"}, $K$14:$K$89, "&lt;="&amp;$A155, $L$14:$L$89, "&gt;="&amp;$A156)), SUM(COUNTIFS($J$14:$J$89, D$106, $I$14:$I$89, "&gt; 0", $F$14:$F$89, "&lt;&gt;C", $G$14:$G$89, {"8W1","5W1"}, $G$14:$G$89, {"8W1";"5W1"}, $K$14:$K$89, "&lt;="&amp;$A155, $L$14:$L$89, "&gt;="&amp;$A156)), SUM(COUNTIFS($J$14:$J$89, D$106, $I$14:$I$89, "&gt; 0", $F$14:$F$89, "&lt;&gt;C", $G$14:$G$89, {"8W1","5W2"}, $G$14:$G$89, {"8W1";"5W2"}, $K$14:$K$89, "&lt;="&amp;$A155, $L$14:$L$89, "&gt;="&amp;$A156)), SUM(COUNTIFS($J$14:$J$89, D$106, $I$14:$I$89, "&gt; 0", $F$14:$F$89, "&lt;&gt;C", $G$14:$G$89, {"8W2","5W2"}, $G$14:$G$89, {"8W2";"5W2"}, $K$14:$K$89, "&lt;="&amp;$A155, $L$14:$L$89, "&gt;="&amp;$A156)), SUM(COUNTIFS($J$14:$J$89, D$106, $I$14:$I$89, "&gt; 0", $F$14:$F$89, "&lt;&gt;C", $G$14:$G$89, {"8W2","5W3"}, $G$14:$G$89, {"8W2";"5W3"}, $K$14:$K$89, "&lt;="&amp;$A155, $L$14:$L$89, "&gt;="&amp;$A156))))</f>
        <v>1</v>
      </c>
      <c r="E155" s="54">
        <f xml:space="preserve"> IF(COUNTIFS($J$14:$J$89, E$106, $I$14:$I$89, "&gt; 0", $F$14:$F$89, "&lt;&gt;C", $K$14:$K$89, "&lt;="&amp;$A155, $L$14:$L$89, "&gt;="&amp;$A156) &lt; 2, COUNTIFS($J$14:$J$89, E$106, $I$14:$I$89, "&gt; 0", $F$14:$F$89, "&lt;&gt;C", $K$14:$K$89, "&lt;="&amp;$A155, $L$14:$L$89, "&gt;="&amp;$A156), MAX(SUM(COUNTIFS($J$14:$J$89, E$106, $I$14:$I$89, "&gt; 0", $F$14:$F$89, "&lt;&gt;C", $G$14:$G$89, {"1"}, $G$14:$G$89, {"1"}, $K$14:$K$89, "&lt;="&amp;$A155, $L$14:$L$89, "&gt;="&amp;$A156)), SUM(COUNTIFS($J$14:$J$89, E$106, $I$14:$I$89, "&gt; 0", $F$14:$F$89, "&lt;&gt;C", $G$14:$G$89, {"1","5W1"}, $G$14:$G$89, {"1";"5W1"}, $K$14:$K$89, "&lt;="&amp;$A155, $L$14:$L$89, "&gt;="&amp;$A156)), SUM(COUNTIFS($J$14:$J$89, E$106, $I$14:$I$89, "&gt; 0", $F$14:$F$89, "&lt;&gt;C", $G$14:$G$89, {"1","5W2"}, $G$14:$G$89, {"1";"5W2"}, $K$14:$K$89, "&lt;="&amp;$A155, $L$14:$L$89, "&gt;="&amp;$A156)), SUM(COUNTIFS($J$14:$J$89, E$106, $I$14:$I$89, "&gt; 0", $F$14:$F$89, "&lt;&gt;C", $G$14:$G$89, {"1","5W3"}, $G$14:$G$89, {"1";"5W3"}, $K$14:$K$89, "&lt;="&amp;$A155, $L$14:$L$89, "&gt;="&amp;$A156)), SUM(COUNTIFS($J$14:$J$89, E$106, $I$14:$I$89, "&gt; 0", $F$14:$F$89, "&lt;&gt;C", $G$14:$G$89, {"1","8W1"}, $G$14:$G$89, {"1";"8W1"}, $K$14:$K$89, "&lt;="&amp;$A155, $L$14:$L$89, "&gt;="&amp;$A156)), SUM(COUNTIFS($J$14:$J$89, E$106, $I$14:$I$89, "&gt; 0", $F$14:$F$89, "&lt;&gt;C", $G$14:$G$89, {"1","8W2"}, $G$14:$G$89, {"1";"8W2"}, $K$14:$K$89, "&lt;="&amp;$A155, $L$14:$L$89, "&gt;="&amp;$A156)), SUM(COUNTIFS($J$14:$J$89, E$106, $I$14:$I$89, "&gt; 0", $F$14:$F$89, "&lt;&gt;C", $G$14:$G$89, {"8W1","5W1"}, $G$14:$G$89, {"8W1";"5W1"}, $K$14:$K$89, "&lt;="&amp;$A155, $L$14:$L$89, "&gt;="&amp;$A156)), SUM(COUNTIFS($J$14:$J$89, E$106, $I$14:$I$89, "&gt; 0", $F$14:$F$89, "&lt;&gt;C", $G$14:$G$89, {"8W1","5W2"}, $G$14:$G$89, {"8W1";"5W2"}, $K$14:$K$89, "&lt;="&amp;$A155, $L$14:$L$89, "&gt;="&amp;$A156)), SUM(COUNTIFS($J$14:$J$89, E$106, $I$14:$I$89, "&gt; 0", $F$14:$F$89, "&lt;&gt;C", $G$14:$G$89, {"8W2","5W2"}, $G$14:$G$89, {"8W2";"5W2"}, $K$14:$K$89, "&lt;="&amp;$A155, $L$14:$L$89, "&gt;="&amp;$A156)), SUM(COUNTIFS($J$14:$J$89, E$106, $I$14:$I$89, "&gt; 0", $F$14:$F$89, "&lt;&gt;C", $G$14:$G$89, {"8W2","5W3"}, $G$14:$G$89, {"8W2";"5W3"}, $K$14:$K$89, "&lt;="&amp;$A155, $L$14:$L$89, "&gt;="&amp;$A156))))</f>
        <v>1</v>
      </c>
      <c r="F155" s="54">
        <f xml:space="preserve"> IF(COUNTIFS($J$14:$J$89, F$106, $I$14:$I$89, "&gt; 0", $F$14:$F$89, "&lt;&gt;C", $K$14:$K$89, "&lt;="&amp;$A155, $L$14:$L$89, "&gt;="&amp;$A156) &lt; 2, COUNTIFS($J$14:$J$89, F$106, $I$14:$I$89, "&gt; 0", $F$14:$F$89, "&lt;&gt;C", $K$14:$K$89, "&lt;="&amp;$A155, $L$14:$L$89, "&gt;="&amp;$A156), MAX(SUM(COUNTIFS($J$14:$J$89, F$106, $I$14:$I$89, "&gt; 0", $F$14:$F$89, "&lt;&gt;C", $G$14:$G$89, {"1"}, $G$14:$G$89, {"1"}, $K$14:$K$89, "&lt;="&amp;$A155, $L$14:$L$89, "&gt;="&amp;$A156)), SUM(COUNTIFS($J$14:$J$89, F$106, $I$14:$I$89, "&gt; 0", $F$14:$F$89, "&lt;&gt;C", $G$14:$G$89, {"1","5W1"}, $G$14:$G$89, {"1";"5W1"}, $K$14:$K$89, "&lt;="&amp;$A155, $L$14:$L$89, "&gt;="&amp;$A156)), SUM(COUNTIFS($J$14:$J$89, F$106, $I$14:$I$89, "&gt; 0", $F$14:$F$89, "&lt;&gt;C", $G$14:$G$89, {"1","5W2"}, $G$14:$G$89, {"1";"5W2"}, $K$14:$K$89, "&lt;="&amp;$A155, $L$14:$L$89, "&gt;="&amp;$A156)), SUM(COUNTIFS($J$14:$J$89, F$106, $I$14:$I$89, "&gt; 0", $F$14:$F$89, "&lt;&gt;C", $G$14:$G$89, {"1","5W3"}, $G$14:$G$89, {"1";"5W3"}, $K$14:$K$89, "&lt;="&amp;$A155, $L$14:$L$89, "&gt;="&amp;$A156)), SUM(COUNTIFS($J$14:$J$89, F$106, $I$14:$I$89, "&gt; 0", $F$14:$F$89, "&lt;&gt;C", $G$14:$G$89, {"1","8W1"}, $G$14:$G$89, {"1";"8W1"}, $K$14:$K$89, "&lt;="&amp;$A155, $L$14:$L$89, "&gt;="&amp;$A156)), SUM(COUNTIFS($J$14:$J$89, F$106, $I$14:$I$89, "&gt; 0", $F$14:$F$89, "&lt;&gt;C", $G$14:$G$89, {"1","8W2"}, $G$14:$G$89, {"1";"8W2"}, $K$14:$K$89, "&lt;="&amp;$A155, $L$14:$L$89, "&gt;="&amp;$A156)), SUM(COUNTIFS($J$14:$J$89, F$106, $I$14:$I$89, "&gt; 0", $F$14:$F$89, "&lt;&gt;C", $G$14:$G$89, {"8W1","5W1"}, $G$14:$G$89, {"8W1";"5W1"}, $K$14:$K$89, "&lt;="&amp;$A155, $L$14:$L$89, "&gt;="&amp;$A156)), SUM(COUNTIFS($J$14:$J$89, F$106, $I$14:$I$89, "&gt; 0", $F$14:$F$89, "&lt;&gt;C", $G$14:$G$89, {"8W1","5W2"}, $G$14:$G$89, {"8W1";"5W2"}, $K$14:$K$89, "&lt;="&amp;$A155, $L$14:$L$89, "&gt;="&amp;$A156)), SUM(COUNTIFS($J$14:$J$89, F$106, $I$14:$I$89, "&gt; 0", $F$14:$F$89, "&lt;&gt;C", $G$14:$G$89, {"8W2","5W2"}, $G$14:$G$89, {"8W2";"5W2"}, $K$14:$K$89, "&lt;="&amp;$A155, $L$14:$L$89, "&gt;="&amp;$A156)), SUM(COUNTIFS($J$14:$J$89, F$106, $I$14:$I$89, "&gt; 0", $F$14:$F$89, "&lt;&gt;C", $G$14:$G$89, {"8W2","5W3"}, $G$14:$G$89, {"8W2";"5W3"}, $K$14:$K$89, "&lt;="&amp;$A155, $L$14:$L$89, "&gt;="&amp;$A156))))</f>
        <v>0</v>
      </c>
      <c r="G155" s="54">
        <f xml:space="preserve"> IF(COUNTIFS($J$14:$J$89, G$106, $I$14:$I$89, "&gt; 0", $F$14:$F$89, "&lt;&gt;C", $K$14:$K$89, "&lt;="&amp;$A155, $L$14:$L$89, "&gt;="&amp;$A156) &lt; 2, COUNTIFS($J$14:$J$89, G$106, $I$14:$I$89, "&gt; 0", $F$14:$F$89, "&lt;&gt;C", $K$14:$K$89, "&lt;="&amp;$A155, $L$14:$L$89, "&gt;="&amp;$A156), MAX(SUM(COUNTIFS($J$14:$J$89, G$106, $I$14:$I$89, "&gt; 0", $F$14:$F$89, "&lt;&gt;C", $G$14:$G$89, {"1"}, $G$14:$G$89, {"1"}, $K$14:$K$89, "&lt;="&amp;$A155, $L$14:$L$89, "&gt;="&amp;$A156)), SUM(COUNTIFS($J$14:$J$89, G$106, $I$14:$I$89, "&gt; 0", $F$14:$F$89, "&lt;&gt;C", $G$14:$G$89, {"1","5W1"}, $G$14:$G$89, {"1";"5W1"}, $K$14:$K$89, "&lt;="&amp;$A155, $L$14:$L$89, "&gt;="&amp;$A156)), SUM(COUNTIFS($J$14:$J$89, G$106, $I$14:$I$89, "&gt; 0", $F$14:$F$89, "&lt;&gt;C", $G$14:$G$89, {"1","5W2"}, $G$14:$G$89, {"1";"5W2"}, $K$14:$K$89, "&lt;="&amp;$A155, $L$14:$L$89, "&gt;="&amp;$A156)), SUM(COUNTIFS($J$14:$J$89, G$106, $I$14:$I$89, "&gt; 0", $F$14:$F$89, "&lt;&gt;C", $G$14:$G$89, {"1","5W3"}, $G$14:$G$89, {"1";"5W3"}, $K$14:$K$89, "&lt;="&amp;$A155, $L$14:$L$89, "&gt;="&amp;$A156)), SUM(COUNTIFS($J$14:$J$89, G$106, $I$14:$I$89, "&gt; 0", $F$14:$F$89, "&lt;&gt;C", $G$14:$G$89, {"1","8W1"}, $G$14:$G$89, {"1";"8W1"}, $K$14:$K$89, "&lt;="&amp;$A155, $L$14:$L$89, "&gt;="&amp;$A156)), SUM(COUNTIFS($J$14:$J$89, G$106, $I$14:$I$89, "&gt; 0", $F$14:$F$89, "&lt;&gt;C", $G$14:$G$89, {"1","8W2"}, $G$14:$G$89, {"1";"8W2"}, $K$14:$K$89, "&lt;="&amp;$A155, $L$14:$L$89, "&gt;="&amp;$A156)), SUM(COUNTIFS($J$14:$J$89, G$106, $I$14:$I$89, "&gt; 0", $F$14:$F$89, "&lt;&gt;C", $G$14:$G$89, {"8W1","5W1"}, $G$14:$G$89, {"8W1";"5W1"}, $K$14:$K$89, "&lt;="&amp;$A155, $L$14:$L$89, "&gt;="&amp;$A156)), SUM(COUNTIFS($J$14:$J$89, G$106, $I$14:$I$89, "&gt; 0", $F$14:$F$89, "&lt;&gt;C", $G$14:$G$89, {"8W1","5W2"}, $G$14:$G$89, {"8W1";"5W2"}, $K$14:$K$89, "&lt;="&amp;$A155, $L$14:$L$89, "&gt;="&amp;$A156)), SUM(COUNTIFS($J$14:$J$89, G$106, $I$14:$I$89, "&gt; 0", $F$14:$F$89, "&lt;&gt;C", $G$14:$G$89, {"8W2","5W2"}, $G$14:$G$89, {"8W2";"5W2"}, $K$14:$K$89, "&lt;="&amp;$A155, $L$14:$L$89, "&gt;="&amp;$A156)), SUM(COUNTIFS($J$14:$J$89, G$106, $I$14:$I$89, "&gt; 0", $F$14:$F$89, "&lt;&gt;C", $G$14:$G$89, {"8W2","5W3"}, $G$14:$G$89, {"8W2";"5W3"}, $K$14:$K$89, "&lt;="&amp;$A155, $L$14:$L$89, "&gt;="&amp;$A156))))</f>
        <v>0</v>
      </c>
      <c r="H155" s="54">
        <f xml:space="preserve"> IF(COUNTIFS($J$14:$J$89, H$106, $I$14:$I$89, "&gt; 0", $F$14:$F$89, "&lt;&gt;C", $K$14:$K$89, "&lt;="&amp;$A155, $L$14:$L$89, "&gt;="&amp;$A156) &lt; 2, COUNTIFS($J$14:$J$89, H$106, $I$14:$I$89, "&gt; 0", $F$14:$F$89, "&lt;&gt;C", $K$14:$K$89, "&lt;="&amp;$A155, $L$14:$L$89, "&gt;="&amp;$A156), MAX(SUM(COUNTIFS($J$14:$J$89, H$106, $I$14:$I$89, "&gt; 0", $F$14:$F$89, "&lt;&gt;C", $G$14:$G$89, {"1"}, $G$14:$G$89, {"1"}, $K$14:$K$89, "&lt;="&amp;$A155, $L$14:$L$89, "&gt;="&amp;$A156)), SUM(COUNTIFS($J$14:$J$89, H$106, $I$14:$I$89, "&gt; 0", $F$14:$F$89, "&lt;&gt;C", $G$14:$G$89, {"1","5W1"}, $G$14:$G$89, {"1";"5W1"}, $K$14:$K$89, "&lt;="&amp;$A155, $L$14:$L$89, "&gt;="&amp;$A156)), SUM(COUNTIFS($J$14:$J$89, H$106, $I$14:$I$89, "&gt; 0", $F$14:$F$89, "&lt;&gt;C", $G$14:$G$89, {"1","5W2"}, $G$14:$G$89, {"1";"5W2"}, $K$14:$K$89, "&lt;="&amp;$A155, $L$14:$L$89, "&gt;="&amp;$A156)), SUM(COUNTIFS($J$14:$J$89, H$106, $I$14:$I$89, "&gt; 0", $F$14:$F$89, "&lt;&gt;C", $G$14:$G$89, {"1","5W3"}, $G$14:$G$89, {"1";"5W3"}, $K$14:$K$89, "&lt;="&amp;$A155, $L$14:$L$89, "&gt;="&amp;$A156)), SUM(COUNTIFS($J$14:$J$89, H$106, $I$14:$I$89, "&gt; 0", $F$14:$F$89, "&lt;&gt;C", $G$14:$G$89, {"1","8W1"}, $G$14:$G$89, {"1";"8W1"}, $K$14:$K$89, "&lt;="&amp;$A155, $L$14:$L$89, "&gt;="&amp;$A156)), SUM(COUNTIFS($J$14:$J$89, H$106, $I$14:$I$89, "&gt; 0", $F$14:$F$89, "&lt;&gt;C", $G$14:$G$89, {"1","8W2"}, $G$14:$G$89, {"1";"8W2"}, $K$14:$K$89, "&lt;="&amp;$A155, $L$14:$L$89, "&gt;="&amp;$A156)), SUM(COUNTIFS($J$14:$J$89, H$106, $I$14:$I$89, "&gt; 0", $F$14:$F$89, "&lt;&gt;C", $G$14:$G$89, {"8W1","5W1"}, $G$14:$G$89, {"8W1";"5W1"}, $K$14:$K$89, "&lt;="&amp;$A155, $L$14:$L$89, "&gt;="&amp;$A156)), SUM(COUNTIFS($J$14:$J$89, H$106, $I$14:$I$89, "&gt; 0", $F$14:$F$89, "&lt;&gt;C", $G$14:$G$89, {"8W1","5W2"}, $G$14:$G$89, {"8W1";"5W2"}, $K$14:$K$89, "&lt;="&amp;$A155, $L$14:$L$89, "&gt;="&amp;$A156)), SUM(COUNTIFS($J$14:$J$89, H$106, $I$14:$I$89, "&gt; 0", $F$14:$F$89, "&lt;&gt;C", $G$14:$G$89, {"8W2","5W2"}, $G$14:$G$89, {"8W2";"5W2"}, $K$14:$K$89, "&lt;="&amp;$A155, $L$14:$L$89, "&gt;="&amp;$A156)), SUM(COUNTIFS($J$14:$J$89, H$106, $I$14:$I$89, "&gt; 0", $F$14:$F$89, "&lt;&gt;C", $G$14:$G$89, {"8W2","5W3"}, $G$14:$G$89, {"8W2";"5W3"}, $K$14:$K$89, "&lt;="&amp;$A155, $L$14:$L$89, "&gt;="&amp;$A156))))</f>
        <v>0</v>
      </c>
      <c r="P155"/>
    </row>
    <row r="156" spans="1:16" ht="15" x14ac:dyDescent="0.25">
      <c r="A156" s="152">
        <f t="shared" si="5"/>
        <v>0.82291666666666585</v>
      </c>
      <c r="B156" s="202" t="str">
        <f t="shared" si="4"/>
        <v>7:45 PM-8:00 PM</v>
      </c>
      <c r="C156" s="54">
        <f xml:space="preserve"> IF(COUNTIFS($J$14:$J$89, C$106, $I$14:$I$89, "&gt; 0", $F$14:$F$89, "&lt;&gt;C", $K$14:$K$89, "&lt;="&amp;$A156, $L$14:$L$89, "&gt;="&amp;$A157) &lt; 2, COUNTIFS($J$14:$J$89, C$106, $I$14:$I$89, "&gt; 0", $F$14:$F$89, "&lt;&gt;C", $K$14:$K$89, "&lt;="&amp;$A156, $L$14:$L$89, "&gt;="&amp;$A157), MAX(SUM(COUNTIFS($J$14:$J$89, C$106, $I$14:$I$89, "&gt; 0", $F$14:$F$89, "&lt;&gt;C", $G$14:$G$89, {"1"}, $G$14:$G$89, {"1"}, $K$14:$K$89, "&lt;="&amp;$A156, $L$14:$L$89, "&gt;="&amp;$A157)), SUM(COUNTIFS($J$14:$J$89, C$106, $I$14:$I$89, "&gt; 0", $F$14:$F$89, "&lt;&gt;C", $G$14:$G$89, {"1","5W1"}, $G$14:$G$89, {"1";"5W1"}, $K$14:$K$89, "&lt;="&amp;$A156, $L$14:$L$89, "&gt;="&amp;$A157)), SUM(COUNTIFS($J$14:$J$89, C$106, $I$14:$I$89, "&gt; 0", $F$14:$F$89, "&lt;&gt;C", $G$14:$G$89, {"1","5W2"}, $G$14:$G$89, {"1";"5W2"}, $K$14:$K$89, "&lt;="&amp;$A156, $L$14:$L$89, "&gt;="&amp;$A157)), SUM(COUNTIFS($J$14:$J$89, C$106, $I$14:$I$89, "&gt; 0", $F$14:$F$89, "&lt;&gt;C", $G$14:$G$89, {"1","5W3"}, $G$14:$G$89, {"1";"5W3"}, $K$14:$K$89, "&lt;="&amp;$A156, $L$14:$L$89, "&gt;="&amp;$A157)), SUM(COUNTIFS($J$14:$J$89, C$106, $I$14:$I$89, "&gt; 0", $F$14:$F$89, "&lt;&gt;C", $G$14:$G$89, {"1","8W1"}, $G$14:$G$89, {"1";"8W1"}, $K$14:$K$89, "&lt;="&amp;$A156, $L$14:$L$89, "&gt;="&amp;$A157)), SUM(COUNTIFS($J$14:$J$89, C$106, $I$14:$I$89, "&gt; 0", $F$14:$F$89, "&lt;&gt;C", $G$14:$G$89, {"1","8W2"}, $G$14:$G$89, {"1";"8W2"}, $K$14:$K$89, "&lt;="&amp;$A156, $L$14:$L$89, "&gt;="&amp;$A157)), SUM(COUNTIFS($J$14:$J$89, C$106, $I$14:$I$89, "&gt; 0", $F$14:$F$89, "&lt;&gt;C", $G$14:$G$89, {"8W1","5W1"}, $G$14:$G$89, {"8W1";"5W1"}, $K$14:$K$89, "&lt;="&amp;$A156, $L$14:$L$89, "&gt;="&amp;$A157)), SUM(COUNTIFS($J$14:$J$89, C$106, $I$14:$I$89, "&gt; 0", $F$14:$F$89, "&lt;&gt;C", $G$14:$G$89, {"8W1","5W2"}, $G$14:$G$89, {"8W1";"5W2"}, $K$14:$K$89, "&lt;="&amp;$A156, $L$14:$L$89, "&gt;="&amp;$A157)), SUM(COUNTIFS($J$14:$J$89, C$106, $I$14:$I$89, "&gt; 0", $F$14:$F$89, "&lt;&gt;C", $G$14:$G$89, {"8W2","5W2"}, $G$14:$G$89, {"8W2";"5W2"}, $K$14:$K$89, "&lt;="&amp;$A156, $L$14:$L$89, "&gt;="&amp;$A157)), SUM(COUNTIFS($J$14:$J$89, C$106, $I$14:$I$89, "&gt; 0", $F$14:$F$89, "&lt;&gt;C", $G$14:$G$89, {"8W2","5W3"}, $G$14:$G$89, {"8W2";"5W3"}, $K$14:$K$89, "&lt;="&amp;$A156, $L$14:$L$89, "&gt;="&amp;$A157))))</f>
        <v>1</v>
      </c>
      <c r="D156" s="54">
        <f xml:space="preserve"> IF(COUNTIFS($J$14:$J$89, D$106, $I$14:$I$89, "&gt; 0", $F$14:$F$89, "&lt;&gt;C", $K$14:$K$89, "&lt;="&amp;$A156, $L$14:$L$89, "&gt;="&amp;$A157) &lt; 2, COUNTIFS($J$14:$J$89, D$106, $I$14:$I$89, "&gt; 0", $F$14:$F$89, "&lt;&gt;C", $K$14:$K$89, "&lt;="&amp;$A156, $L$14:$L$89, "&gt;="&amp;$A157), MAX(SUM(COUNTIFS($J$14:$J$89, D$106, $I$14:$I$89, "&gt; 0", $F$14:$F$89, "&lt;&gt;C", $G$14:$G$89, {"1"}, $G$14:$G$89, {"1"}, $K$14:$K$89, "&lt;="&amp;$A156, $L$14:$L$89, "&gt;="&amp;$A157)), SUM(COUNTIFS($J$14:$J$89, D$106, $I$14:$I$89, "&gt; 0", $F$14:$F$89, "&lt;&gt;C", $G$14:$G$89, {"1","5W1"}, $G$14:$G$89, {"1";"5W1"}, $K$14:$K$89, "&lt;="&amp;$A156, $L$14:$L$89, "&gt;="&amp;$A157)), SUM(COUNTIFS($J$14:$J$89, D$106, $I$14:$I$89, "&gt; 0", $F$14:$F$89, "&lt;&gt;C", $G$14:$G$89, {"1","5W2"}, $G$14:$G$89, {"1";"5W2"}, $K$14:$K$89, "&lt;="&amp;$A156, $L$14:$L$89, "&gt;="&amp;$A157)), SUM(COUNTIFS($J$14:$J$89, D$106, $I$14:$I$89, "&gt; 0", $F$14:$F$89, "&lt;&gt;C", $G$14:$G$89, {"1","5W3"}, $G$14:$G$89, {"1";"5W3"}, $K$14:$K$89, "&lt;="&amp;$A156, $L$14:$L$89, "&gt;="&amp;$A157)), SUM(COUNTIFS($J$14:$J$89, D$106, $I$14:$I$89, "&gt; 0", $F$14:$F$89, "&lt;&gt;C", $G$14:$G$89, {"1","8W1"}, $G$14:$G$89, {"1";"8W1"}, $K$14:$K$89, "&lt;="&amp;$A156, $L$14:$L$89, "&gt;="&amp;$A157)), SUM(COUNTIFS($J$14:$J$89, D$106, $I$14:$I$89, "&gt; 0", $F$14:$F$89, "&lt;&gt;C", $G$14:$G$89, {"1","8W2"}, $G$14:$G$89, {"1";"8W2"}, $K$14:$K$89, "&lt;="&amp;$A156, $L$14:$L$89, "&gt;="&amp;$A157)), SUM(COUNTIFS($J$14:$J$89, D$106, $I$14:$I$89, "&gt; 0", $F$14:$F$89, "&lt;&gt;C", $G$14:$G$89, {"8W1","5W1"}, $G$14:$G$89, {"8W1";"5W1"}, $K$14:$K$89, "&lt;="&amp;$A156, $L$14:$L$89, "&gt;="&amp;$A157)), SUM(COUNTIFS($J$14:$J$89, D$106, $I$14:$I$89, "&gt; 0", $F$14:$F$89, "&lt;&gt;C", $G$14:$G$89, {"8W1","5W2"}, $G$14:$G$89, {"8W1";"5W2"}, $K$14:$K$89, "&lt;="&amp;$A156, $L$14:$L$89, "&gt;="&amp;$A157)), SUM(COUNTIFS($J$14:$J$89, D$106, $I$14:$I$89, "&gt; 0", $F$14:$F$89, "&lt;&gt;C", $G$14:$G$89, {"8W2","5W2"}, $G$14:$G$89, {"8W2";"5W2"}, $K$14:$K$89, "&lt;="&amp;$A156, $L$14:$L$89, "&gt;="&amp;$A157)), SUM(COUNTIFS($J$14:$J$89, D$106, $I$14:$I$89, "&gt; 0", $F$14:$F$89, "&lt;&gt;C", $G$14:$G$89, {"8W2","5W3"}, $G$14:$G$89, {"8W2";"5W3"}, $K$14:$K$89, "&lt;="&amp;$A156, $L$14:$L$89, "&gt;="&amp;$A157))))</f>
        <v>0</v>
      </c>
      <c r="E156" s="54">
        <f xml:space="preserve"> IF(COUNTIFS($J$14:$J$89, E$106, $I$14:$I$89, "&gt; 0", $F$14:$F$89, "&lt;&gt;C", $K$14:$K$89, "&lt;="&amp;$A156, $L$14:$L$89, "&gt;="&amp;$A157) &lt; 2, COUNTIFS($J$14:$J$89, E$106, $I$14:$I$89, "&gt; 0", $F$14:$F$89, "&lt;&gt;C", $K$14:$K$89, "&lt;="&amp;$A156, $L$14:$L$89, "&gt;="&amp;$A157), MAX(SUM(COUNTIFS($J$14:$J$89, E$106, $I$14:$I$89, "&gt; 0", $F$14:$F$89, "&lt;&gt;C", $G$14:$G$89, {"1"}, $G$14:$G$89, {"1"}, $K$14:$K$89, "&lt;="&amp;$A156, $L$14:$L$89, "&gt;="&amp;$A157)), SUM(COUNTIFS($J$14:$J$89, E$106, $I$14:$I$89, "&gt; 0", $F$14:$F$89, "&lt;&gt;C", $G$14:$G$89, {"1","5W1"}, $G$14:$G$89, {"1";"5W1"}, $K$14:$K$89, "&lt;="&amp;$A156, $L$14:$L$89, "&gt;="&amp;$A157)), SUM(COUNTIFS($J$14:$J$89, E$106, $I$14:$I$89, "&gt; 0", $F$14:$F$89, "&lt;&gt;C", $G$14:$G$89, {"1","5W2"}, $G$14:$G$89, {"1";"5W2"}, $K$14:$K$89, "&lt;="&amp;$A156, $L$14:$L$89, "&gt;="&amp;$A157)), SUM(COUNTIFS($J$14:$J$89, E$106, $I$14:$I$89, "&gt; 0", $F$14:$F$89, "&lt;&gt;C", $G$14:$G$89, {"1","5W3"}, $G$14:$G$89, {"1";"5W3"}, $K$14:$K$89, "&lt;="&amp;$A156, $L$14:$L$89, "&gt;="&amp;$A157)), SUM(COUNTIFS($J$14:$J$89, E$106, $I$14:$I$89, "&gt; 0", $F$14:$F$89, "&lt;&gt;C", $G$14:$G$89, {"1","8W1"}, $G$14:$G$89, {"1";"8W1"}, $K$14:$K$89, "&lt;="&amp;$A156, $L$14:$L$89, "&gt;="&amp;$A157)), SUM(COUNTIFS($J$14:$J$89, E$106, $I$14:$I$89, "&gt; 0", $F$14:$F$89, "&lt;&gt;C", $G$14:$G$89, {"1","8W2"}, $G$14:$G$89, {"1";"8W2"}, $K$14:$K$89, "&lt;="&amp;$A156, $L$14:$L$89, "&gt;="&amp;$A157)), SUM(COUNTIFS($J$14:$J$89, E$106, $I$14:$I$89, "&gt; 0", $F$14:$F$89, "&lt;&gt;C", $G$14:$G$89, {"8W1","5W1"}, $G$14:$G$89, {"8W1";"5W1"}, $K$14:$K$89, "&lt;="&amp;$A156, $L$14:$L$89, "&gt;="&amp;$A157)), SUM(COUNTIFS($J$14:$J$89, E$106, $I$14:$I$89, "&gt; 0", $F$14:$F$89, "&lt;&gt;C", $G$14:$G$89, {"8W1","5W2"}, $G$14:$G$89, {"8W1";"5W2"}, $K$14:$K$89, "&lt;="&amp;$A156, $L$14:$L$89, "&gt;="&amp;$A157)), SUM(COUNTIFS($J$14:$J$89, E$106, $I$14:$I$89, "&gt; 0", $F$14:$F$89, "&lt;&gt;C", $G$14:$G$89, {"8W2","5W2"}, $G$14:$G$89, {"8W2";"5W2"}, $K$14:$K$89, "&lt;="&amp;$A156, $L$14:$L$89, "&gt;="&amp;$A157)), SUM(COUNTIFS($J$14:$J$89, E$106, $I$14:$I$89, "&gt; 0", $F$14:$F$89, "&lt;&gt;C", $G$14:$G$89, {"8W2","5W3"}, $G$14:$G$89, {"8W2";"5W3"}, $K$14:$K$89, "&lt;="&amp;$A156, $L$14:$L$89, "&gt;="&amp;$A157))))</f>
        <v>1</v>
      </c>
      <c r="F156" s="54">
        <f xml:space="preserve"> IF(COUNTIFS($J$14:$J$89, F$106, $I$14:$I$89, "&gt; 0", $F$14:$F$89, "&lt;&gt;C", $K$14:$K$89, "&lt;="&amp;$A156, $L$14:$L$89, "&gt;="&amp;$A157) &lt; 2, COUNTIFS($J$14:$J$89, F$106, $I$14:$I$89, "&gt; 0", $F$14:$F$89, "&lt;&gt;C", $K$14:$K$89, "&lt;="&amp;$A156, $L$14:$L$89, "&gt;="&amp;$A157), MAX(SUM(COUNTIFS($J$14:$J$89, F$106, $I$14:$I$89, "&gt; 0", $F$14:$F$89, "&lt;&gt;C", $G$14:$G$89, {"1"}, $G$14:$G$89, {"1"}, $K$14:$K$89, "&lt;="&amp;$A156, $L$14:$L$89, "&gt;="&amp;$A157)), SUM(COUNTIFS($J$14:$J$89, F$106, $I$14:$I$89, "&gt; 0", $F$14:$F$89, "&lt;&gt;C", $G$14:$G$89, {"1","5W1"}, $G$14:$G$89, {"1";"5W1"}, $K$14:$K$89, "&lt;="&amp;$A156, $L$14:$L$89, "&gt;="&amp;$A157)), SUM(COUNTIFS($J$14:$J$89, F$106, $I$14:$I$89, "&gt; 0", $F$14:$F$89, "&lt;&gt;C", $G$14:$G$89, {"1","5W2"}, $G$14:$G$89, {"1";"5W2"}, $K$14:$K$89, "&lt;="&amp;$A156, $L$14:$L$89, "&gt;="&amp;$A157)), SUM(COUNTIFS($J$14:$J$89, F$106, $I$14:$I$89, "&gt; 0", $F$14:$F$89, "&lt;&gt;C", $G$14:$G$89, {"1","5W3"}, $G$14:$G$89, {"1";"5W3"}, $K$14:$K$89, "&lt;="&amp;$A156, $L$14:$L$89, "&gt;="&amp;$A157)), SUM(COUNTIFS($J$14:$J$89, F$106, $I$14:$I$89, "&gt; 0", $F$14:$F$89, "&lt;&gt;C", $G$14:$G$89, {"1","8W1"}, $G$14:$G$89, {"1";"8W1"}, $K$14:$K$89, "&lt;="&amp;$A156, $L$14:$L$89, "&gt;="&amp;$A157)), SUM(COUNTIFS($J$14:$J$89, F$106, $I$14:$I$89, "&gt; 0", $F$14:$F$89, "&lt;&gt;C", $G$14:$G$89, {"1","8W2"}, $G$14:$G$89, {"1";"8W2"}, $K$14:$K$89, "&lt;="&amp;$A156, $L$14:$L$89, "&gt;="&amp;$A157)), SUM(COUNTIFS($J$14:$J$89, F$106, $I$14:$I$89, "&gt; 0", $F$14:$F$89, "&lt;&gt;C", $G$14:$G$89, {"8W1","5W1"}, $G$14:$G$89, {"8W1";"5W1"}, $K$14:$K$89, "&lt;="&amp;$A156, $L$14:$L$89, "&gt;="&amp;$A157)), SUM(COUNTIFS($J$14:$J$89, F$106, $I$14:$I$89, "&gt; 0", $F$14:$F$89, "&lt;&gt;C", $G$14:$G$89, {"8W1","5W2"}, $G$14:$G$89, {"8W1";"5W2"}, $K$14:$K$89, "&lt;="&amp;$A156, $L$14:$L$89, "&gt;="&amp;$A157)), SUM(COUNTIFS($J$14:$J$89, F$106, $I$14:$I$89, "&gt; 0", $F$14:$F$89, "&lt;&gt;C", $G$14:$G$89, {"8W2","5W2"}, $G$14:$G$89, {"8W2";"5W2"}, $K$14:$K$89, "&lt;="&amp;$A156, $L$14:$L$89, "&gt;="&amp;$A157)), SUM(COUNTIFS($J$14:$J$89, F$106, $I$14:$I$89, "&gt; 0", $F$14:$F$89, "&lt;&gt;C", $G$14:$G$89, {"8W2","5W3"}, $G$14:$G$89, {"8W2";"5W3"}, $K$14:$K$89, "&lt;="&amp;$A156, $L$14:$L$89, "&gt;="&amp;$A157))))</f>
        <v>0</v>
      </c>
      <c r="G156" s="54">
        <f xml:space="preserve"> IF(COUNTIFS($J$14:$J$89, G$106, $I$14:$I$89, "&gt; 0", $F$14:$F$89, "&lt;&gt;C", $K$14:$K$89, "&lt;="&amp;$A156, $L$14:$L$89, "&gt;="&amp;$A157) &lt; 2, COUNTIFS($J$14:$J$89, G$106, $I$14:$I$89, "&gt; 0", $F$14:$F$89, "&lt;&gt;C", $K$14:$K$89, "&lt;="&amp;$A156, $L$14:$L$89, "&gt;="&amp;$A157), MAX(SUM(COUNTIFS($J$14:$J$89, G$106, $I$14:$I$89, "&gt; 0", $F$14:$F$89, "&lt;&gt;C", $G$14:$G$89, {"1"}, $G$14:$G$89, {"1"}, $K$14:$K$89, "&lt;="&amp;$A156, $L$14:$L$89, "&gt;="&amp;$A157)), SUM(COUNTIFS($J$14:$J$89, G$106, $I$14:$I$89, "&gt; 0", $F$14:$F$89, "&lt;&gt;C", $G$14:$G$89, {"1","5W1"}, $G$14:$G$89, {"1";"5W1"}, $K$14:$K$89, "&lt;="&amp;$A156, $L$14:$L$89, "&gt;="&amp;$A157)), SUM(COUNTIFS($J$14:$J$89, G$106, $I$14:$I$89, "&gt; 0", $F$14:$F$89, "&lt;&gt;C", $G$14:$G$89, {"1","5W2"}, $G$14:$G$89, {"1";"5W2"}, $K$14:$K$89, "&lt;="&amp;$A156, $L$14:$L$89, "&gt;="&amp;$A157)), SUM(COUNTIFS($J$14:$J$89, G$106, $I$14:$I$89, "&gt; 0", $F$14:$F$89, "&lt;&gt;C", $G$14:$G$89, {"1","5W3"}, $G$14:$G$89, {"1";"5W3"}, $K$14:$K$89, "&lt;="&amp;$A156, $L$14:$L$89, "&gt;="&amp;$A157)), SUM(COUNTIFS($J$14:$J$89, G$106, $I$14:$I$89, "&gt; 0", $F$14:$F$89, "&lt;&gt;C", $G$14:$G$89, {"1","8W1"}, $G$14:$G$89, {"1";"8W1"}, $K$14:$K$89, "&lt;="&amp;$A156, $L$14:$L$89, "&gt;="&amp;$A157)), SUM(COUNTIFS($J$14:$J$89, G$106, $I$14:$I$89, "&gt; 0", $F$14:$F$89, "&lt;&gt;C", $G$14:$G$89, {"1","8W2"}, $G$14:$G$89, {"1";"8W2"}, $K$14:$K$89, "&lt;="&amp;$A156, $L$14:$L$89, "&gt;="&amp;$A157)), SUM(COUNTIFS($J$14:$J$89, G$106, $I$14:$I$89, "&gt; 0", $F$14:$F$89, "&lt;&gt;C", $G$14:$G$89, {"8W1","5W1"}, $G$14:$G$89, {"8W1";"5W1"}, $K$14:$K$89, "&lt;="&amp;$A156, $L$14:$L$89, "&gt;="&amp;$A157)), SUM(COUNTIFS($J$14:$J$89, G$106, $I$14:$I$89, "&gt; 0", $F$14:$F$89, "&lt;&gt;C", $G$14:$G$89, {"8W1","5W2"}, $G$14:$G$89, {"8W1";"5W2"}, $K$14:$K$89, "&lt;="&amp;$A156, $L$14:$L$89, "&gt;="&amp;$A157)), SUM(COUNTIFS($J$14:$J$89, G$106, $I$14:$I$89, "&gt; 0", $F$14:$F$89, "&lt;&gt;C", $G$14:$G$89, {"8W2","5W2"}, $G$14:$G$89, {"8W2";"5W2"}, $K$14:$K$89, "&lt;="&amp;$A156, $L$14:$L$89, "&gt;="&amp;$A157)), SUM(COUNTIFS($J$14:$J$89, G$106, $I$14:$I$89, "&gt; 0", $F$14:$F$89, "&lt;&gt;C", $G$14:$G$89, {"8W2","5W3"}, $G$14:$G$89, {"8W2";"5W3"}, $K$14:$K$89, "&lt;="&amp;$A156, $L$14:$L$89, "&gt;="&amp;$A157))))</f>
        <v>0</v>
      </c>
      <c r="H156" s="54">
        <f xml:space="preserve"> IF(COUNTIFS($J$14:$J$89, H$106, $I$14:$I$89, "&gt; 0", $F$14:$F$89, "&lt;&gt;C", $K$14:$K$89, "&lt;="&amp;$A156, $L$14:$L$89, "&gt;="&amp;$A157) &lt; 2, COUNTIFS($J$14:$J$89, H$106, $I$14:$I$89, "&gt; 0", $F$14:$F$89, "&lt;&gt;C", $K$14:$K$89, "&lt;="&amp;$A156, $L$14:$L$89, "&gt;="&amp;$A157), MAX(SUM(COUNTIFS($J$14:$J$89, H$106, $I$14:$I$89, "&gt; 0", $F$14:$F$89, "&lt;&gt;C", $G$14:$G$89, {"1"}, $G$14:$G$89, {"1"}, $K$14:$K$89, "&lt;="&amp;$A156, $L$14:$L$89, "&gt;="&amp;$A157)), SUM(COUNTIFS($J$14:$J$89, H$106, $I$14:$I$89, "&gt; 0", $F$14:$F$89, "&lt;&gt;C", $G$14:$G$89, {"1","5W1"}, $G$14:$G$89, {"1";"5W1"}, $K$14:$K$89, "&lt;="&amp;$A156, $L$14:$L$89, "&gt;="&amp;$A157)), SUM(COUNTIFS($J$14:$J$89, H$106, $I$14:$I$89, "&gt; 0", $F$14:$F$89, "&lt;&gt;C", $G$14:$G$89, {"1","5W2"}, $G$14:$G$89, {"1";"5W2"}, $K$14:$K$89, "&lt;="&amp;$A156, $L$14:$L$89, "&gt;="&amp;$A157)), SUM(COUNTIFS($J$14:$J$89, H$106, $I$14:$I$89, "&gt; 0", $F$14:$F$89, "&lt;&gt;C", $G$14:$G$89, {"1","5W3"}, $G$14:$G$89, {"1";"5W3"}, $K$14:$K$89, "&lt;="&amp;$A156, $L$14:$L$89, "&gt;="&amp;$A157)), SUM(COUNTIFS($J$14:$J$89, H$106, $I$14:$I$89, "&gt; 0", $F$14:$F$89, "&lt;&gt;C", $G$14:$G$89, {"1","8W1"}, $G$14:$G$89, {"1";"8W1"}, $K$14:$K$89, "&lt;="&amp;$A156, $L$14:$L$89, "&gt;="&amp;$A157)), SUM(COUNTIFS($J$14:$J$89, H$106, $I$14:$I$89, "&gt; 0", $F$14:$F$89, "&lt;&gt;C", $G$14:$G$89, {"1","8W2"}, $G$14:$G$89, {"1";"8W2"}, $K$14:$K$89, "&lt;="&amp;$A156, $L$14:$L$89, "&gt;="&amp;$A157)), SUM(COUNTIFS($J$14:$J$89, H$106, $I$14:$I$89, "&gt; 0", $F$14:$F$89, "&lt;&gt;C", $G$14:$G$89, {"8W1","5W1"}, $G$14:$G$89, {"8W1";"5W1"}, $K$14:$K$89, "&lt;="&amp;$A156, $L$14:$L$89, "&gt;="&amp;$A157)), SUM(COUNTIFS($J$14:$J$89, H$106, $I$14:$I$89, "&gt; 0", $F$14:$F$89, "&lt;&gt;C", $G$14:$G$89, {"8W1","5W2"}, $G$14:$G$89, {"8W1";"5W2"}, $K$14:$K$89, "&lt;="&amp;$A156, $L$14:$L$89, "&gt;="&amp;$A157)), SUM(COUNTIFS($J$14:$J$89, H$106, $I$14:$I$89, "&gt; 0", $F$14:$F$89, "&lt;&gt;C", $G$14:$G$89, {"8W2","5W2"}, $G$14:$G$89, {"8W2";"5W2"}, $K$14:$K$89, "&lt;="&amp;$A156, $L$14:$L$89, "&gt;="&amp;$A157)), SUM(COUNTIFS($J$14:$J$89, H$106, $I$14:$I$89, "&gt; 0", $F$14:$F$89, "&lt;&gt;C", $G$14:$G$89, {"8W2","5W3"}, $G$14:$G$89, {"8W2";"5W3"}, $K$14:$K$89, "&lt;="&amp;$A156, $L$14:$L$89, "&gt;="&amp;$A157))))</f>
        <v>0</v>
      </c>
      <c r="P156"/>
    </row>
    <row r="157" spans="1:16" ht="15" x14ac:dyDescent="0.25">
      <c r="A157" s="152">
        <f t="shared" si="5"/>
        <v>0.83333333333333248</v>
      </c>
      <c r="B157" s="202" t="str">
        <f t="shared" si="4"/>
        <v>8:00 PM-8:15 PM</v>
      </c>
      <c r="C157" s="54">
        <f xml:space="preserve"> IF(COUNTIFS($J$14:$J$89, C$106, $I$14:$I$89, "&gt; 0", $F$14:$F$89, "&lt;&gt;C", $K$14:$K$89, "&lt;="&amp;$A157, $L$14:$L$89, "&gt;="&amp;$A158) &lt; 2, COUNTIFS($J$14:$J$89, C$106, $I$14:$I$89, "&gt; 0", $F$14:$F$89, "&lt;&gt;C", $K$14:$K$89, "&lt;="&amp;$A157, $L$14:$L$89, "&gt;="&amp;$A158), MAX(SUM(COUNTIFS($J$14:$J$89, C$106, $I$14:$I$89, "&gt; 0", $F$14:$F$89, "&lt;&gt;C", $G$14:$G$89, {"1"}, $G$14:$G$89, {"1"}, $K$14:$K$89, "&lt;="&amp;$A157, $L$14:$L$89, "&gt;="&amp;$A158)), SUM(COUNTIFS($J$14:$J$89, C$106, $I$14:$I$89, "&gt; 0", $F$14:$F$89, "&lt;&gt;C", $G$14:$G$89, {"1","5W1"}, $G$14:$G$89, {"1";"5W1"}, $K$14:$K$89, "&lt;="&amp;$A157, $L$14:$L$89, "&gt;="&amp;$A158)), SUM(COUNTIFS($J$14:$J$89, C$106, $I$14:$I$89, "&gt; 0", $F$14:$F$89, "&lt;&gt;C", $G$14:$G$89, {"1","5W2"}, $G$14:$G$89, {"1";"5W2"}, $K$14:$K$89, "&lt;="&amp;$A157, $L$14:$L$89, "&gt;="&amp;$A158)), SUM(COUNTIFS($J$14:$J$89, C$106, $I$14:$I$89, "&gt; 0", $F$14:$F$89, "&lt;&gt;C", $G$14:$G$89, {"1","5W3"}, $G$14:$G$89, {"1";"5W3"}, $K$14:$K$89, "&lt;="&amp;$A157, $L$14:$L$89, "&gt;="&amp;$A158)), SUM(COUNTIFS($J$14:$J$89, C$106, $I$14:$I$89, "&gt; 0", $F$14:$F$89, "&lt;&gt;C", $G$14:$G$89, {"1","8W1"}, $G$14:$G$89, {"1";"8W1"}, $K$14:$K$89, "&lt;="&amp;$A157, $L$14:$L$89, "&gt;="&amp;$A158)), SUM(COUNTIFS($J$14:$J$89, C$106, $I$14:$I$89, "&gt; 0", $F$14:$F$89, "&lt;&gt;C", $G$14:$G$89, {"1","8W2"}, $G$14:$G$89, {"1";"8W2"}, $K$14:$K$89, "&lt;="&amp;$A157, $L$14:$L$89, "&gt;="&amp;$A158)), SUM(COUNTIFS($J$14:$J$89, C$106, $I$14:$I$89, "&gt; 0", $F$14:$F$89, "&lt;&gt;C", $G$14:$G$89, {"8W1","5W1"}, $G$14:$G$89, {"8W1";"5W1"}, $K$14:$K$89, "&lt;="&amp;$A157, $L$14:$L$89, "&gt;="&amp;$A158)), SUM(COUNTIFS($J$14:$J$89, C$106, $I$14:$I$89, "&gt; 0", $F$14:$F$89, "&lt;&gt;C", $G$14:$G$89, {"8W1","5W2"}, $G$14:$G$89, {"8W1";"5W2"}, $K$14:$K$89, "&lt;="&amp;$A157, $L$14:$L$89, "&gt;="&amp;$A158)), SUM(COUNTIFS($J$14:$J$89, C$106, $I$14:$I$89, "&gt; 0", $F$14:$F$89, "&lt;&gt;C", $G$14:$G$89, {"8W2","5W2"}, $G$14:$G$89, {"8W2";"5W2"}, $K$14:$K$89, "&lt;="&amp;$A157, $L$14:$L$89, "&gt;="&amp;$A158)), SUM(COUNTIFS($J$14:$J$89, C$106, $I$14:$I$89, "&gt; 0", $F$14:$F$89, "&lt;&gt;C", $G$14:$G$89, {"8W2","5W3"}, $G$14:$G$89, {"8W2";"5W3"}, $K$14:$K$89, "&lt;="&amp;$A157, $L$14:$L$89, "&gt;="&amp;$A158))))</f>
        <v>1</v>
      </c>
      <c r="D157" s="54">
        <f xml:space="preserve"> IF(COUNTIFS($J$14:$J$89, D$106, $I$14:$I$89, "&gt; 0", $F$14:$F$89, "&lt;&gt;C", $K$14:$K$89, "&lt;="&amp;$A157, $L$14:$L$89, "&gt;="&amp;$A158) &lt; 2, COUNTIFS($J$14:$J$89, D$106, $I$14:$I$89, "&gt; 0", $F$14:$F$89, "&lt;&gt;C", $K$14:$K$89, "&lt;="&amp;$A157, $L$14:$L$89, "&gt;="&amp;$A158), MAX(SUM(COUNTIFS($J$14:$J$89, D$106, $I$14:$I$89, "&gt; 0", $F$14:$F$89, "&lt;&gt;C", $G$14:$G$89, {"1"}, $G$14:$G$89, {"1"}, $K$14:$K$89, "&lt;="&amp;$A157, $L$14:$L$89, "&gt;="&amp;$A158)), SUM(COUNTIFS($J$14:$J$89, D$106, $I$14:$I$89, "&gt; 0", $F$14:$F$89, "&lt;&gt;C", $G$14:$G$89, {"1","5W1"}, $G$14:$G$89, {"1";"5W1"}, $K$14:$K$89, "&lt;="&amp;$A157, $L$14:$L$89, "&gt;="&amp;$A158)), SUM(COUNTIFS($J$14:$J$89, D$106, $I$14:$I$89, "&gt; 0", $F$14:$F$89, "&lt;&gt;C", $G$14:$G$89, {"1","5W2"}, $G$14:$G$89, {"1";"5W2"}, $K$14:$K$89, "&lt;="&amp;$A157, $L$14:$L$89, "&gt;="&amp;$A158)), SUM(COUNTIFS($J$14:$J$89, D$106, $I$14:$I$89, "&gt; 0", $F$14:$F$89, "&lt;&gt;C", $G$14:$G$89, {"1","5W3"}, $G$14:$G$89, {"1";"5W3"}, $K$14:$K$89, "&lt;="&amp;$A157, $L$14:$L$89, "&gt;="&amp;$A158)), SUM(COUNTIFS($J$14:$J$89, D$106, $I$14:$I$89, "&gt; 0", $F$14:$F$89, "&lt;&gt;C", $G$14:$G$89, {"1","8W1"}, $G$14:$G$89, {"1";"8W1"}, $K$14:$K$89, "&lt;="&amp;$A157, $L$14:$L$89, "&gt;="&amp;$A158)), SUM(COUNTIFS($J$14:$J$89, D$106, $I$14:$I$89, "&gt; 0", $F$14:$F$89, "&lt;&gt;C", $G$14:$G$89, {"1","8W2"}, $G$14:$G$89, {"1";"8W2"}, $K$14:$K$89, "&lt;="&amp;$A157, $L$14:$L$89, "&gt;="&amp;$A158)), SUM(COUNTIFS($J$14:$J$89, D$106, $I$14:$I$89, "&gt; 0", $F$14:$F$89, "&lt;&gt;C", $G$14:$G$89, {"8W1","5W1"}, $G$14:$G$89, {"8W1";"5W1"}, $K$14:$K$89, "&lt;="&amp;$A157, $L$14:$L$89, "&gt;="&amp;$A158)), SUM(COUNTIFS($J$14:$J$89, D$106, $I$14:$I$89, "&gt; 0", $F$14:$F$89, "&lt;&gt;C", $G$14:$G$89, {"8W1","5W2"}, $G$14:$G$89, {"8W1";"5W2"}, $K$14:$K$89, "&lt;="&amp;$A157, $L$14:$L$89, "&gt;="&amp;$A158)), SUM(COUNTIFS($J$14:$J$89, D$106, $I$14:$I$89, "&gt; 0", $F$14:$F$89, "&lt;&gt;C", $G$14:$G$89, {"8W2","5W2"}, $G$14:$G$89, {"8W2";"5W2"}, $K$14:$K$89, "&lt;="&amp;$A157, $L$14:$L$89, "&gt;="&amp;$A158)), SUM(COUNTIFS($J$14:$J$89, D$106, $I$14:$I$89, "&gt; 0", $F$14:$F$89, "&lt;&gt;C", $G$14:$G$89, {"8W2","5W3"}, $G$14:$G$89, {"8W2";"5W3"}, $K$14:$K$89, "&lt;="&amp;$A157, $L$14:$L$89, "&gt;="&amp;$A158))))</f>
        <v>0</v>
      </c>
      <c r="E157" s="54">
        <f xml:space="preserve"> IF(COUNTIFS($J$14:$J$89, E$106, $I$14:$I$89, "&gt; 0", $F$14:$F$89, "&lt;&gt;C", $K$14:$K$89, "&lt;="&amp;$A157, $L$14:$L$89, "&gt;="&amp;$A158) &lt; 2, COUNTIFS($J$14:$J$89, E$106, $I$14:$I$89, "&gt; 0", $F$14:$F$89, "&lt;&gt;C", $K$14:$K$89, "&lt;="&amp;$A157, $L$14:$L$89, "&gt;="&amp;$A158), MAX(SUM(COUNTIFS($J$14:$J$89, E$106, $I$14:$I$89, "&gt; 0", $F$14:$F$89, "&lt;&gt;C", $G$14:$G$89, {"1"}, $G$14:$G$89, {"1"}, $K$14:$K$89, "&lt;="&amp;$A157, $L$14:$L$89, "&gt;="&amp;$A158)), SUM(COUNTIFS($J$14:$J$89, E$106, $I$14:$I$89, "&gt; 0", $F$14:$F$89, "&lt;&gt;C", $G$14:$G$89, {"1","5W1"}, $G$14:$G$89, {"1";"5W1"}, $K$14:$K$89, "&lt;="&amp;$A157, $L$14:$L$89, "&gt;="&amp;$A158)), SUM(COUNTIFS($J$14:$J$89, E$106, $I$14:$I$89, "&gt; 0", $F$14:$F$89, "&lt;&gt;C", $G$14:$G$89, {"1","5W2"}, $G$14:$G$89, {"1";"5W2"}, $K$14:$K$89, "&lt;="&amp;$A157, $L$14:$L$89, "&gt;="&amp;$A158)), SUM(COUNTIFS($J$14:$J$89, E$106, $I$14:$I$89, "&gt; 0", $F$14:$F$89, "&lt;&gt;C", $G$14:$G$89, {"1","5W3"}, $G$14:$G$89, {"1";"5W3"}, $K$14:$K$89, "&lt;="&amp;$A157, $L$14:$L$89, "&gt;="&amp;$A158)), SUM(COUNTIFS($J$14:$J$89, E$106, $I$14:$I$89, "&gt; 0", $F$14:$F$89, "&lt;&gt;C", $G$14:$G$89, {"1","8W1"}, $G$14:$G$89, {"1";"8W1"}, $K$14:$K$89, "&lt;="&amp;$A157, $L$14:$L$89, "&gt;="&amp;$A158)), SUM(COUNTIFS($J$14:$J$89, E$106, $I$14:$I$89, "&gt; 0", $F$14:$F$89, "&lt;&gt;C", $G$14:$G$89, {"1","8W2"}, $G$14:$G$89, {"1";"8W2"}, $K$14:$K$89, "&lt;="&amp;$A157, $L$14:$L$89, "&gt;="&amp;$A158)), SUM(COUNTIFS($J$14:$J$89, E$106, $I$14:$I$89, "&gt; 0", $F$14:$F$89, "&lt;&gt;C", $G$14:$G$89, {"8W1","5W1"}, $G$14:$G$89, {"8W1";"5W1"}, $K$14:$K$89, "&lt;="&amp;$A157, $L$14:$L$89, "&gt;="&amp;$A158)), SUM(COUNTIFS($J$14:$J$89, E$106, $I$14:$I$89, "&gt; 0", $F$14:$F$89, "&lt;&gt;C", $G$14:$G$89, {"8W1","5W2"}, $G$14:$G$89, {"8W1";"5W2"}, $K$14:$K$89, "&lt;="&amp;$A157, $L$14:$L$89, "&gt;="&amp;$A158)), SUM(COUNTIFS($J$14:$J$89, E$106, $I$14:$I$89, "&gt; 0", $F$14:$F$89, "&lt;&gt;C", $G$14:$G$89, {"8W2","5W2"}, $G$14:$G$89, {"8W2";"5W2"}, $K$14:$K$89, "&lt;="&amp;$A157, $L$14:$L$89, "&gt;="&amp;$A158)), SUM(COUNTIFS($J$14:$J$89, E$106, $I$14:$I$89, "&gt; 0", $F$14:$F$89, "&lt;&gt;C", $G$14:$G$89, {"8W2","5W3"}, $G$14:$G$89, {"8W2";"5W3"}, $K$14:$K$89, "&lt;="&amp;$A157, $L$14:$L$89, "&gt;="&amp;$A158))))</f>
        <v>1</v>
      </c>
      <c r="F157" s="54">
        <f xml:space="preserve"> IF(COUNTIFS($J$14:$J$89, F$106, $I$14:$I$89, "&gt; 0", $F$14:$F$89, "&lt;&gt;C", $K$14:$K$89, "&lt;="&amp;$A157, $L$14:$L$89, "&gt;="&amp;$A158) &lt; 2, COUNTIFS($J$14:$J$89, F$106, $I$14:$I$89, "&gt; 0", $F$14:$F$89, "&lt;&gt;C", $K$14:$K$89, "&lt;="&amp;$A157, $L$14:$L$89, "&gt;="&amp;$A158), MAX(SUM(COUNTIFS($J$14:$J$89, F$106, $I$14:$I$89, "&gt; 0", $F$14:$F$89, "&lt;&gt;C", $G$14:$G$89, {"1"}, $G$14:$G$89, {"1"}, $K$14:$K$89, "&lt;="&amp;$A157, $L$14:$L$89, "&gt;="&amp;$A158)), SUM(COUNTIFS($J$14:$J$89, F$106, $I$14:$I$89, "&gt; 0", $F$14:$F$89, "&lt;&gt;C", $G$14:$G$89, {"1","5W1"}, $G$14:$G$89, {"1";"5W1"}, $K$14:$K$89, "&lt;="&amp;$A157, $L$14:$L$89, "&gt;="&amp;$A158)), SUM(COUNTIFS($J$14:$J$89, F$106, $I$14:$I$89, "&gt; 0", $F$14:$F$89, "&lt;&gt;C", $G$14:$G$89, {"1","5W2"}, $G$14:$G$89, {"1";"5W2"}, $K$14:$K$89, "&lt;="&amp;$A157, $L$14:$L$89, "&gt;="&amp;$A158)), SUM(COUNTIFS($J$14:$J$89, F$106, $I$14:$I$89, "&gt; 0", $F$14:$F$89, "&lt;&gt;C", $G$14:$G$89, {"1","5W3"}, $G$14:$G$89, {"1";"5W3"}, $K$14:$K$89, "&lt;="&amp;$A157, $L$14:$L$89, "&gt;="&amp;$A158)), SUM(COUNTIFS($J$14:$J$89, F$106, $I$14:$I$89, "&gt; 0", $F$14:$F$89, "&lt;&gt;C", $G$14:$G$89, {"1","8W1"}, $G$14:$G$89, {"1";"8W1"}, $K$14:$K$89, "&lt;="&amp;$A157, $L$14:$L$89, "&gt;="&amp;$A158)), SUM(COUNTIFS($J$14:$J$89, F$106, $I$14:$I$89, "&gt; 0", $F$14:$F$89, "&lt;&gt;C", $G$14:$G$89, {"1","8W2"}, $G$14:$G$89, {"1";"8W2"}, $K$14:$K$89, "&lt;="&amp;$A157, $L$14:$L$89, "&gt;="&amp;$A158)), SUM(COUNTIFS($J$14:$J$89, F$106, $I$14:$I$89, "&gt; 0", $F$14:$F$89, "&lt;&gt;C", $G$14:$G$89, {"8W1","5W1"}, $G$14:$G$89, {"8W1";"5W1"}, $K$14:$K$89, "&lt;="&amp;$A157, $L$14:$L$89, "&gt;="&amp;$A158)), SUM(COUNTIFS($J$14:$J$89, F$106, $I$14:$I$89, "&gt; 0", $F$14:$F$89, "&lt;&gt;C", $G$14:$G$89, {"8W1","5W2"}, $G$14:$G$89, {"8W1";"5W2"}, $K$14:$K$89, "&lt;="&amp;$A157, $L$14:$L$89, "&gt;="&amp;$A158)), SUM(COUNTIFS($J$14:$J$89, F$106, $I$14:$I$89, "&gt; 0", $F$14:$F$89, "&lt;&gt;C", $G$14:$G$89, {"8W2","5W2"}, $G$14:$G$89, {"8W2";"5W2"}, $K$14:$K$89, "&lt;="&amp;$A157, $L$14:$L$89, "&gt;="&amp;$A158)), SUM(COUNTIFS($J$14:$J$89, F$106, $I$14:$I$89, "&gt; 0", $F$14:$F$89, "&lt;&gt;C", $G$14:$G$89, {"8W2","5W3"}, $G$14:$G$89, {"8W2";"5W3"}, $K$14:$K$89, "&lt;="&amp;$A157, $L$14:$L$89, "&gt;="&amp;$A158))))</f>
        <v>0</v>
      </c>
      <c r="G157" s="54">
        <f xml:space="preserve"> IF(COUNTIFS($J$14:$J$89, G$106, $I$14:$I$89, "&gt; 0", $F$14:$F$89, "&lt;&gt;C", $K$14:$K$89, "&lt;="&amp;$A157, $L$14:$L$89, "&gt;="&amp;$A158) &lt; 2, COUNTIFS($J$14:$J$89, G$106, $I$14:$I$89, "&gt; 0", $F$14:$F$89, "&lt;&gt;C", $K$14:$K$89, "&lt;="&amp;$A157, $L$14:$L$89, "&gt;="&amp;$A158), MAX(SUM(COUNTIFS($J$14:$J$89, G$106, $I$14:$I$89, "&gt; 0", $F$14:$F$89, "&lt;&gt;C", $G$14:$G$89, {"1"}, $G$14:$G$89, {"1"}, $K$14:$K$89, "&lt;="&amp;$A157, $L$14:$L$89, "&gt;="&amp;$A158)), SUM(COUNTIFS($J$14:$J$89, G$106, $I$14:$I$89, "&gt; 0", $F$14:$F$89, "&lt;&gt;C", $G$14:$G$89, {"1","5W1"}, $G$14:$G$89, {"1";"5W1"}, $K$14:$K$89, "&lt;="&amp;$A157, $L$14:$L$89, "&gt;="&amp;$A158)), SUM(COUNTIFS($J$14:$J$89, G$106, $I$14:$I$89, "&gt; 0", $F$14:$F$89, "&lt;&gt;C", $G$14:$G$89, {"1","5W2"}, $G$14:$G$89, {"1";"5W2"}, $K$14:$K$89, "&lt;="&amp;$A157, $L$14:$L$89, "&gt;="&amp;$A158)), SUM(COUNTIFS($J$14:$J$89, G$106, $I$14:$I$89, "&gt; 0", $F$14:$F$89, "&lt;&gt;C", $G$14:$G$89, {"1","5W3"}, $G$14:$G$89, {"1";"5W3"}, $K$14:$K$89, "&lt;="&amp;$A157, $L$14:$L$89, "&gt;="&amp;$A158)), SUM(COUNTIFS($J$14:$J$89, G$106, $I$14:$I$89, "&gt; 0", $F$14:$F$89, "&lt;&gt;C", $G$14:$G$89, {"1","8W1"}, $G$14:$G$89, {"1";"8W1"}, $K$14:$K$89, "&lt;="&amp;$A157, $L$14:$L$89, "&gt;="&amp;$A158)), SUM(COUNTIFS($J$14:$J$89, G$106, $I$14:$I$89, "&gt; 0", $F$14:$F$89, "&lt;&gt;C", $G$14:$G$89, {"1","8W2"}, $G$14:$G$89, {"1";"8W2"}, $K$14:$K$89, "&lt;="&amp;$A157, $L$14:$L$89, "&gt;="&amp;$A158)), SUM(COUNTIFS($J$14:$J$89, G$106, $I$14:$I$89, "&gt; 0", $F$14:$F$89, "&lt;&gt;C", $G$14:$G$89, {"8W1","5W1"}, $G$14:$G$89, {"8W1";"5W1"}, $K$14:$K$89, "&lt;="&amp;$A157, $L$14:$L$89, "&gt;="&amp;$A158)), SUM(COUNTIFS($J$14:$J$89, G$106, $I$14:$I$89, "&gt; 0", $F$14:$F$89, "&lt;&gt;C", $G$14:$G$89, {"8W1","5W2"}, $G$14:$G$89, {"8W1";"5W2"}, $K$14:$K$89, "&lt;="&amp;$A157, $L$14:$L$89, "&gt;="&amp;$A158)), SUM(COUNTIFS($J$14:$J$89, G$106, $I$14:$I$89, "&gt; 0", $F$14:$F$89, "&lt;&gt;C", $G$14:$G$89, {"8W2","5W2"}, $G$14:$G$89, {"8W2";"5W2"}, $K$14:$K$89, "&lt;="&amp;$A157, $L$14:$L$89, "&gt;="&amp;$A158)), SUM(COUNTIFS($J$14:$J$89, G$106, $I$14:$I$89, "&gt; 0", $F$14:$F$89, "&lt;&gt;C", $G$14:$G$89, {"8W2","5W3"}, $G$14:$G$89, {"8W2";"5W3"}, $K$14:$K$89, "&lt;="&amp;$A157, $L$14:$L$89, "&gt;="&amp;$A158))))</f>
        <v>0</v>
      </c>
      <c r="H157" s="54">
        <f xml:space="preserve"> IF(COUNTIFS($J$14:$J$89, H$106, $I$14:$I$89, "&gt; 0", $F$14:$F$89, "&lt;&gt;C", $K$14:$K$89, "&lt;="&amp;$A157, $L$14:$L$89, "&gt;="&amp;$A158) &lt; 2, COUNTIFS($J$14:$J$89, H$106, $I$14:$I$89, "&gt; 0", $F$14:$F$89, "&lt;&gt;C", $K$14:$K$89, "&lt;="&amp;$A157, $L$14:$L$89, "&gt;="&amp;$A158), MAX(SUM(COUNTIFS($J$14:$J$89, H$106, $I$14:$I$89, "&gt; 0", $F$14:$F$89, "&lt;&gt;C", $G$14:$G$89, {"1"}, $G$14:$G$89, {"1"}, $K$14:$K$89, "&lt;="&amp;$A157, $L$14:$L$89, "&gt;="&amp;$A158)), SUM(COUNTIFS($J$14:$J$89, H$106, $I$14:$I$89, "&gt; 0", $F$14:$F$89, "&lt;&gt;C", $G$14:$G$89, {"1","5W1"}, $G$14:$G$89, {"1";"5W1"}, $K$14:$K$89, "&lt;="&amp;$A157, $L$14:$L$89, "&gt;="&amp;$A158)), SUM(COUNTIFS($J$14:$J$89, H$106, $I$14:$I$89, "&gt; 0", $F$14:$F$89, "&lt;&gt;C", $G$14:$G$89, {"1","5W2"}, $G$14:$G$89, {"1";"5W2"}, $K$14:$K$89, "&lt;="&amp;$A157, $L$14:$L$89, "&gt;="&amp;$A158)), SUM(COUNTIFS($J$14:$J$89, H$106, $I$14:$I$89, "&gt; 0", $F$14:$F$89, "&lt;&gt;C", $G$14:$G$89, {"1","5W3"}, $G$14:$G$89, {"1";"5W3"}, $K$14:$K$89, "&lt;="&amp;$A157, $L$14:$L$89, "&gt;="&amp;$A158)), SUM(COUNTIFS($J$14:$J$89, H$106, $I$14:$I$89, "&gt; 0", $F$14:$F$89, "&lt;&gt;C", $G$14:$G$89, {"1","8W1"}, $G$14:$G$89, {"1";"8W1"}, $K$14:$K$89, "&lt;="&amp;$A157, $L$14:$L$89, "&gt;="&amp;$A158)), SUM(COUNTIFS($J$14:$J$89, H$106, $I$14:$I$89, "&gt; 0", $F$14:$F$89, "&lt;&gt;C", $G$14:$G$89, {"1","8W2"}, $G$14:$G$89, {"1";"8W2"}, $K$14:$K$89, "&lt;="&amp;$A157, $L$14:$L$89, "&gt;="&amp;$A158)), SUM(COUNTIFS($J$14:$J$89, H$106, $I$14:$I$89, "&gt; 0", $F$14:$F$89, "&lt;&gt;C", $G$14:$G$89, {"8W1","5W1"}, $G$14:$G$89, {"8W1";"5W1"}, $K$14:$K$89, "&lt;="&amp;$A157, $L$14:$L$89, "&gt;="&amp;$A158)), SUM(COUNTIFS($J$14:$J$89, H$106, $I$14:$I$89, "&gt; 0", $F$14:$F$89, "&lt;&gt;C", $G$14:$G$89, {"8W1","5W2"}, $G$14:$G$89, {"8W1";"5W2"}, $K$14:$K$89, "&lt;="&amp;$A157, $L$14:$L$89, "&gt;="&amp;$A158)), SUM(COUNTIFS($J$14:$J$89, H$106, $I$14:$I$89, "&gt; 0", $F$14:$F$89, "&lt;&gt;C", $G$14:$G$89, {"8W2","5W2"}, $G$14:$G$89, {"8W2";"5W2"}, $K$14:$K$89, "&lt;="&amp;$A157, $L$14:$L$89, "&gt;="&amp;$A158)), SUM(COUNTIFS($J$14:$J$89, H$106, $I$14:$I$89, "&gt; 0", $F$14:$F$89, "&lt;&gt;C", $G$14:$G$89, {"8W2","5W3"}, $G$14:$G$89, {"8W2";"5W3"}, $K$14:$K$89, "&lt;="&amp;$A157, $L$14:$L$89, "&gt;="&amp;$A158))))</f>
        <v>0</v>
      </c>
      <c r="P157"/>
    </row>
    <row r="158" spans="1:16" ht="15" x14ac:dyDescent="0.25">
      <c r="A158" s="152">
        <f t="shared" si="5"/>
        <v>0.84374999999999911</v>
      </c>
      <c r="B158" s="202" t="str">
        <f t="shared" si="4"/>
        <v>8:15 PM-8:30 PM</v>
      </c>
      <c r="C158" s="54">
        <f xml:space="preserve"> IF(COUNTIFS($J$14:$J$89, C$106, $I$14:$I$89, "&gt; 0", $F$14:$F$89, "&lt;&gt;C", $K$14:$K$89, "&lt;="&amp;$A158, $L$14:$L$89, "&gt;="&amp;$A159) &lt; 2, COUNTIFS($J$14:$J$89, C$106, $I$14:$I$89, "&gt; 0", $F$14:$F$89, "&lt;&gt;C", $K$14:$K$89, "&lt;="&amp;$A158, $L$14:$L$89, "&gt;="&amp;$A159), MAX(SUM(COUNTIFS($J$14:$J$89, C$106, $I$14:$I$89, "&gt; 0", $F$14:$F$89, "&lt;&gt;C", $G$14:$G$89, {"1"}, $G$14:$G$89, {"1"}, $K$14:$K$89, "&lt;="&amp;$A158, $L$14:$L$89, "&gt;="&amp;$A159)), SUM(COUNTIFS($J$14:$J$89, C$106, $I$14:$I$89, "&gt; 0", $F$14:$F$89, "&lt;&gt;C", $G$14:$G$89, {"1","5W1"}, $G$14:$G$89, {"1";"5W1"}, $K$14:$K$89, "&lt;="&amp;$A158, $L$14:$L$89, "&gt;="&amp;$A159)), SUM(COUNTIFS($J$14:$J$89, C$106, $I$14:$I$89, "&gt; 0", $F$14:$F$89, "&lt;&gt;C", $G$14:$G$89, {"1","5W2"}, $G$14:$G$89, {"1";"5W2"}, $K$14:$K$89, "&lt;="&amp;$A158, $L$14:$L$89, "&gt;="&amp;$A159)), SUM(COUNTIFS($J$14:$J$89, C$106, $I$14:$I$89, "&gt; 0", $F$14:$F$89, "&lt;&gt;C", $G$14:$G$89, {"1","5W3"}, $G$14:$G$89, {"1";"5W3"}, $K$14:$K$89, "&lt;="&amp;$A158, $L$14:$L$89, "&gt;="&amp;$A159)), SUM(COUNTIFS($J$14:$J$89, C$106, $I$14:$I$89, "&gt; 0", $F$14:$F$89, "&lt;&gt;C", $G$14:$G$89, {"1","8W1"}, $G$14:$G$89, {"1";"8W1"}, $K$14:$K$89, "&lt;="&amp;$A158, $L$14:$L$89, "&gt;="&amp;$A159)), SUM(COUNTIFS($J$14:$J$89, C$106, $I$14:$I$89, "&gt; 0", $F$14:$F$89, "&lt;&gt;C", $G$14:$G$89, {"1","8W2"}, $G$14:$G$89, {"1";"8W2"}, $K$14:$K$89, "&lt;="&amp;$A158, $L$14:$L$89, "&gt;="&amp;$A159)), SUM(COUNTIFS($J$14:$J$89, C$106, $I$14:$I$89, "&gt; 0", $F$14:$F$89, "&lt;&gt;C", $G$14:$G$89, {"8W1","5W1"}, $G$14:$G$89, {"8W1";"5W1"}, $K$14:$K$89, "&lt;="&amp;$A158, $L$14:$L$89, "&gt;="&amp;$A159)), SUM(COUNTIFS($J$14:$J$89, C$106, $I$14:$I$89, "&gt; 0", $F$14:$F$89, "&lt;&gt;C", $G$14:$G$89, {"8W1","5W2"}, $G$14:$G$89, {"8W1";"5W2"}, $K$14:$K$89, "&lt;="&amp;$A158, $L$14:$L$89, "&gt;="&amp;$A159)), SUM(COUNTIFS($J$14:$J$89, C$106, $I$14:$I$89, "&gt; 0", $F$14:$F$89, "&lt;&gt;C", $G$14:$G$89, {"8W2","5W2"}, $G$14:$G$89, {"8W2";"5W2"}, $K$14:$K$89, "&lt;="&amp;$A158, $L$14:$L$89, "&gt;="&amp;$A159)), SUM(COUNTIFS($J$14:$J$89, C$106, $I$14:$I$89, "&gt; 0", $F$14:$F$89, "&lt;&gt;C", $G$14:$G$89, {"8W2","5W3"}, $G$14:$G$89, {"8W2";"5W3"}, $K$14:$K$89, "&lt;="&amp;$A158, $L$14:$L$89, "&gt;="&amp;$A159))))</f>
        <v>0</v>
      </c>
      <c r="D158" s="54">
        <f xml:space="preserve"> IF(COUNTIFS($J$14:$J$89, D$106, $I$14:$I$89, "&gt; 0", $F$14:$F$89, "&lt;&gt;C", $K$14:$K$89, "&lt;="&amp;$A158, $L$14:$L$89, "&gt;="&amp;$A159) &lt; 2, COUNTIFS($J$14:$J$89, D$106, $I$14:$I$89, "&gt; 0", $F$14:$F$89, "&lt;&gt;C", $K$14:$K$89, "&lt;="&amp;$A158, $L$14:$L$89, "&gt;="&amp;$A159), MAX(SUM(COUNTIFS($J$14:$J$89, D$106, $I$14:$I$89, "&gt; 0", $F$14:$F$89, "&lt;&gt;C", $G$14:$G$89, {"1"}, $G$14:$G$89, {"1"}, $K$14:$K$89, "&lt;="&amp;$A158, $L$14:$L$89, "&gt;="&amp;$A159)), SUM(COUNTIFS($J$14:$J$89, D$106, $I$14:$I$89, "&gt; 0", $F$14:$F$89, "&lt;&gt;C", $G$14:$G$89, {"1","5W1"}, $G$14:$G$89, {"1";"5W1"}, $K$14:$K$89, "&lt;="&amp;$A158, $L$14:$L$89, "&gt;="&amp;$A159)), SUM(COUNTIFS($J$14:$J$89, D$106, $I$14:$I$89, "&gt; 0", $F$14:$F$89, "&lt;&gt;C", $G$14:$G$89, {"1","5W2"}, $G$14:$G$89, {"1";"5W2"}, $K$14:$K$89, "&lt;="&amp;$A158, $L$14:$L$89, "&gt;="&amp;$A159)), SUM(COUNTIFS($J$14:$J$89, D$106, $I$14:$I$89, "&gt; 0", $F$14:$F$89, "&lt;&gt;C", $G$14:$G$89, {"1","5W3"}, $G$14:$G$89, {"1";"5W3"}, $K$14:$K$89, "&lt;="&amp;$A158, $L$14:$L$89, "&gt;="&amp;$A159)), SUM(COUNTIFS($J$14:$J$89, D$106, $I$14:$I$89, "&gt; 0", $F$14:$F$89, "&lt;&gt;C", $G$14:$G$89, {"1","8W1"}, $G$14:$G$89, {"1";"8W1"}, $K$14:$K$89, "&lt;="&amp;$A158, $L$14:$L$89, "&gt;="&amp;$A159)), SUM(COUNTIFS($J$14:$J$89, D$106, $I$14:$I$89, "&gt; 0", $F$14:$F$89, "&lt;&gt;C", $G$14:$G$89, {"1","8W2"}, $G$14:$G$89, {"1";"8W2"}, $K$14:$K$89, "&lt;="&amp;$A158, $L$14:$L$89, "&gt;="&amp;$A159)), SUM(COUNTIFS($J$14:$J$89, D$106, $I$14:$I$89, "&gt; 0", $F$14:$F$89, "&lt;&gt;C", $G$14:$G$89, {"8W1","5W1"}, $G$14:$G$89, {"8W1";"5W1"}, $K$14:$K$89, "&lt;="&amp;$A158, $L$14:$L$89, "&gt;="&amp;$A159)), SUM(COUNTIFS($J$14:$J$89, D$106, $I$14:$I$89, "&gt; 0", $F$14:$F$89, "&lt;&gt;C", $G$14:$G$89, {"8W1","5W2"}, $G$14:$G$89, {"8W1";"5W2"}, $K$14:$K$89, "&lt;="&amp;$A158, $L$14:$L$89, "&gt;="&amp;$A159)), SUM(COUNTIFS($J$14:$J$89, D$106, $I$14:$I$89, "&gt; 0", $F$14:$F$89, "&lt;&gt;C", $G$14:$G$89, {"8W2","5W2"}, $G$14:$G$89, {"8W2";"5W2"}, $K$14:$K$89, "&lt;="&amp;$A158, $L$14:$L$89, "&gt;="&amp;$A159)), SUM(COUNTIFS($J$14:$J$89, D$106, $I$14:$I$89, "&gt; 0", $F$14:$F$89, "&lt;&gt;C", $G$14:$G$89, {"8W2","5W3"}, $G$14:$G$89, {"8W2";"5W3"}, $K$14:$K$89, "&lt;="&amp;$A158, $L$14:$L$89, "&gt;="&amp;$A159))))</f>
        <v>0</v>
      </c>
      <c r="E158" s="54">
        <f xml:space="preserve"> IF(COUNTIFS($J$14:$J$89, E$106, $I$14:$I$89, "&gt; 0", $F$14:$F$89, "&lt;&gt;C", $K$14:$K$89, "&lt;="&amp;$A158, $L$14:$L$89, "&gt;="&amp;$A159) &lt; 2, COUNTIFS($J$14:$J$89, E$106, $I$14:$I$89, "&gt; 0", $F$14:$F$89, "&lt;&gt;C", $K$14:$K$89, "&lt;="&amp;$A158, $L$14:$L$89, "&gt;="&amp;$A159), MAX(SUM(COUNTIFS($J$14:$J$89, E$106, $I$14:$I$89, "&gt; 0", $F$14:$F$89, "&lt;&gt;C", $G$14:$G$89, {"1"}, $G$14:$G$89, {"1"}, $K$14:$K$89, "&lt;="&amp;$A158, $L$14:$L$89, "&gt;="&amp;$A159)), SUM(COUNTIFS($J$14:$J$89, E$106, $I$14:$I$89, "&gt; 0", $F$14:$F$89, "&lt;&gt;C", $G$14:$G$89, {"1","5W1"}, $G$14:$G$89, {"1";"5W1"}, $K$14:$K$89, "&lt;="&amp;$A158, $L$14:$L$89, "&gt;="&amp;$A159)), SUM(COUNTIFS($J$14:$J$89, E$106, $I$14:$I$89, "&gt; 0", $F$14:$F$89, "&lt;&gt;C", $G$14:$G$89, {"1","5W2"}, $G$14:$G$89, {"1";"5W2"}, $K$14:$K$89, "&lt;="&amp;$A158, $L$14:$L$89, "&gt;="&amp;$A159)), SUM(COUNTIFS($J$14:$J$89, E$106, $I$14:$I$89, "&gt; 0", $F$14:$F$89, "&lt;&gt;C", $G$14:$G$89, {"1","5W3"}, $G$14:$G$89, {"1";"5W3"}, $K$14:$K$89, "&lt;="&amp;$A158, $L$14:$L$89, "&gt;="&amp;$A159)), SUM(COUNTIFS($J$14:$J$89, E$106, $I$14:$I$89, "&gt; 0", $F$14:$F$89, "&lt;&gt;C", $G$14:$G$89, {"1","8W1"}, $G$14:$G$89, {"1";"8W1"}, $K$14:$K$89, "&lt;="&amp;$A158, $L$14:$L$89, "&gt;="&amp;$A159)), SUM(COUNTIFS($J$14:$J$89, E$106, $I$14:$I$89, "&gt; 0", $F$14:$F$89, "&lt;&gt;C", $G$14:$G$89, {"1","8W2"}, $G$14:$G$89, {"1";"8W2"}, $K$14:$K$89, "&lt;="&amp;$A158, $L$14:$L$89, "&gt;="&amp;$A159)), SUM(COUNTIFS($J$14:$J$89, E$106, $I$14:$I$89, "&gt; 0", $F$14:$F$89, "&lt;&gt;C", $G$14:$G$89, {"8W1","5W1"}, $G$14:$G$89, {"8W1";"5W1"}, $K$14:$K$89, "&lt;="&amp;$A158, $L$14:$L$89, "&gt;="&amp;$A159)), SUM(COUNTIFS($J$14:$J$89, E$106, $I$14:$I$89, "&gt; 0", $F$14:$F$89, "&lt;&gt;C", $G$14:$G$89, {"8W1","5W2"}, $G$14:$G$89, {"8W1";"5W2"}, $K$14:$K$89, "&lt;="&amp;$A158, $L$14:$L$89, "&gt;="&amp;$A159)), SUM(COUNTIFS($J$14:$J$89, E$106, $I$14:$I$89, "&gt; 0", $F$14:$F$89, "&lt;&gt;C", $G$14:$G$89, {"8W2","5W2"}, $G$14:$G$89, {"8W2";"5W2"}, $K$14:$K$89, "&lt;="&amp;$A158, $L$14:$L$89, "&gt;="&amp;$A159)), SUM(COUNTIFS($J$14:$J$89, E$106, $I$14:$I$89, "&gt; 0", $F$14:$F$89, "&lt;&gt;C", $G$14:$G$89, {"8W2","5W3"}, $G$14:$G$89, {"8W2";"5W3"}, $K$14:$K$89, "&lt;="&amp;$A158, $L$14:$L$89, "&gt;="&amp;$A159))))</f>
        <v>0</v>
      </c>
      <c r="F158" s="54">
        <f xml:space="preserve"> IF(COUNTIFS($J$14:$J$89, F$106, $I$14:$I$89, "&gt; 0", $F$14:$F$89, "&lt;&gt;C", $K$14:$K$89, "&lt;="&amp;$A158, $L$14:$L$89, "&gt;="&amp;$A159) &lt; 2, COUNTIFS($J$14:$J$89, F$106, $I$14:$I$89, "&gt; 0", $F$14:$F$89, "&lt;&gt;C", $K$14:$K$89, "&lt;="&amp;$A158, $L$14:$L$89, "&gt;="&amp;$A159), MAX(SUM(COUNTIFS($J$14:$J$89, F$106, $I$14:$I$89, "&gt; 0", $F$14:$F$89, "&lt;&gt;C", $G$14:$G$89, {"1"}, $G$14:$G$89, {"1"}, $K$14:$K$89, "&lt;="&amp;$A158, $L$14:$L$89, "&gt;="&amp;$A159)), SUM(COUNTIFS($J$14:$J$89, F$106, $I$14:$I$89, "&gt; 0", $F$14:$F$89, "&lt;&gt;C", $G$14:$G$89, {"1","5W1"}, $G$14:$G$89, {"1";"5W1"}, $K$14:$K$89, "&lt;="&amp;$A158, $L$14:$L$89, "&gt;="&amp;$A159)), SUM(COUNTIFS($J$14:$J$89, F$106, $I$14:$I$89, "&gt; 0", $F$14:$F$89, "&lt;&gt;C", $G$14:$G$89, {"1","5W2"}, $G$14:$G$89, {"1";"5W2"}, $K$14:$K$89, "&lt;="&amp;$A158, $L$14:$L$89, "&gt;="&amp;$A159)), SUM(COUNTIFS($J$14:$J$89, F$106, $I$14:$I$89, "&gt; 0", $F$14:$F$89, "&lt;&gt;C", $G$14:$G$89, {"1","5W3"}, $G$14:$G$89, {"1";"5W3"}, $K$14:$K$89, "&lt;="&amp;$A158, $L$14:$L$89, "&gt;="&amp;$A159)), SUM(COUNTIFS($J$14:$J$89, F$106, $I$14:$I$89, "&gt; 0", $F$14:$F$89, "&lt;&gt;C", $G$14:$G$89, {"1","8W1"}, $G$14:$G$89, {"1";"8W1"}, $K$14:$K$89, "&lt;="&amp;$A158, $L$14:$L$89, "&gt;="&amp;$A159)), SUM(COUNTIFS($J$14:$J$89, F$106, $I$14:$I$89, "&gt; 0", $F$14:$F$89, "&lt;&gt;C", $G$14:$G$89, {"1","8W2"}, $G$14:$G$89, {"1";"8W2"}, $K$14:$K$89, "&lt;="&amp;$A158, $L$14:$L$89, "&gt;="&amp;$A159)), SUM(COUNTIFS($J$14:$J$89, F$106, $I$14:$I$89, "&gt; 0", $F$14:$F$89, "&lt;&gt;C", $G$14:$G$89, {"8W1","5W1"}, $G$14:$G$89, {"8W1";"5W1"}, $K$14:$K$89, "&lt;="&amp;$A158, $L$14:$L$89, "&gt;="&amp;$A159)), SUM(COUNTIFS($J$14:$J$89, F$106, $I$14:$I$89, "&gt; 0", $F$14:$F$89, "&lt;&gt;C", $G$14:$G$89, {"8W1","5W2"}, $G$14:$G$89, {"8W1";"5W2"}, $K$14:$K$89, "&lt;="&amp;$A158, $L$14:$L$89, "&gt;="&amp;$A159)), SUM(COUNTIFS($J$14:$J$89, F$106, $I$14:$I$89, "&gt; 0", $F$14:$F$89, "&lt;&gt;C", $G$14:$G$89, {"8W2","5W2"}, $G$14:$G$89, {"8W2";"5W2"}, $K$14:$K$89, "&lt;="&amp;$A158, $L$14:$L$89, "&gt;="&amp;$A159)), SUM(COUNTIFS($J$14:$J$89, F$106, $I$14:$I$89, "&gt; 0", $F$14:$F$89, "&lt;&gt;C", $G$14:$G$89, {"8W2","5W3"}, $G$14:$G$89, {"8W2";"5W3"}, $K$14:$K$89, "&lt;="&amp;$A158, $L$14:$L$89, "&gt;="&amp;$A159))))</f>
        <v>0</v>
      </c>
      <c r="G158" s="54">
        <f xml:space="preserve"> IF(COUNTIFS($J$14:$J$89, G$106, $I$14:$I$89, "&gt; 0", $F$14:$F$89, "&lt;&gt;C", $K$14:$K$89, "&lt;="&amp;$A158, $L$14:$L$89, "&gt;="&amp;$A159) &lt; 2, COUNTIFS($J$14:$J$89, G$106, $I$14:$I$89, "&gt; 0", $F$14:$F$89, "&lt;&gt;C", $K$14:$K$89, "&lt;="&amp;$A158, $L$14:$L$89, "&gt;="&amp;$A159), MAX(SUM(COUNTIFS($J$14:$J$89, G$106, $I$14:$I$89, "&gt; 0", $F$14:$F$89, "&lt;&gt;C", $G$14:$G$89, {"1"}, $G$14:$G$89, {"1"}, $K$14:$K$89, "&lt;="&amp;$A158, $L$14:$L$89, "&gt;="&amp;$A159)), SUM(COUNTIFS($J$14:$J$89, G$106, $I$14:$I$89, "&gt; 0", $F$14:$F$89, "&lt;&gt;C", $G$14:$G$89, {"1","5W1"}, $G$14:$G$89, {"1";"5W1"}, $K$14:$K$89, "&lt;="&amp;$A158, $L$14:$L$89, "&gt;="&amp;$A159)), SUM(COUNTIFS($J$14:$J$89, G$106, $I$14:$I$89, "&gt; 0", $F$14:$F$89, "&lt;&gt;C", $G$14:$G$89, {"1","5W2"}, $G$14:$G$89, {"1";"5W2"}, $K$14:$K$89, "&lt;="&amp;$A158, $L$14:$L$89, "&gt;="&amp;$A159)), SUM(COUNTIFS($J$14:$J$89, G$106, $I$14:$I$89, "&gt; 0", $F$14:$F$89, "&lt;&gt;C", $G$14:$G$89, {"1","5W3"}, $G$14:$G$89, {"1";"5W3"}, $K$14:$K$89, "&lt;="&amp;$A158, $L$14:$L$89, "&gt;="&amp;$A159)), SUM(COUNTIFS($J$14:$J$89, G$106, $I$14:$I$89, "&gt; 0", $F$14:$F$89, "&lt;&gt;C", $G$14:$G$89, {"1","8W1"}, $G$14:$G$89, {"1";"8W1"}, $K$14:$K$89, "&lt;="&amp;$A158, $L$14:$L$89, "&gt;="&amp;$A159)), SUM(COUNTIFS($J$14:$J$89, G$106, $I$14:$I$89, "&gt; 0", $F$14:$F$89, "&lt;&gt;C", $G$14:$G$89, {"1","8W2"}, $G$14:$G$89, {"1";"8W2"}, $K$14:$K$89, "&lt;="&amp;$A158, $L$14:$L$89, "&gt;="&amp;$A159)), SUM(COUNTIFS($J$14:$J$89, G$106, $I$14:$I$89, "&gt; 0", $F$14:$F$89, "&lt;&gt;C", $G$14:$G$89, {"8W1","5W1"}, $G$14:$G$89, {"8W1";"5W1"}, $K$14:$K$89, "&lt;="&amp;$A158, $L$14:$L$89, "&gt;="&amp;$A159)), SUM(COUNTIFS($J$14:$J$89, G$106, $I$14:$I$89, "&gt; 0", $F$14:$F$89, "&lt;&gt;C", $G$14:$G$89, {"8W1","5W2"}, $G$14:$G$89, {"8W1";"5W2"}, $K$14:$K$89, "&lt;="&amp;$A158, $L$14:$L$89, "&gt;="&amp;$A159)), SUM(COUNTIFS($J$14:$J$89, G$106, $I$14:$I$89, "&gt; 0", $F$14:$F$89, "&lt;&gt;C", $G$14:$G$89, {"8W2","5W2"}, $G$14:$G$89, {"8W2";"5W2"}, $K$14:$K$89, "&lt;="&amp;$A158, $L$14:$L$89, "&gt;="&amp;$A159)), SUM(COUNTIFS($J$14:$J$89, G$106, $I$14:$I$89, "&gt; 0", $F$14:$F$89, "&lt;&gt;C", $G$14:$G$89, {"8W2","5W3"}, $G$14:$G$89, {"8W2";"5W3"}, $K$14:$K$89, "&lt;="&amp;$A158, $L$14:$L$89, "&gt;="&amp;$A159))))</f>
        <v>0</v>
      </c>
      <c r="H158" s="54">
        <f xml:space="preserve"> IF(COUNTIFS($J$14:$J$89, H$106, $I$14:$I$89, "&gt; 0", $F$14:$F$89, "&lt;&gt;C", $K$14:$K$89, "&lt;="&amp;$A158, $L$14:$L$89, "&gt;="&amp;$A159) &lt; 2, COUNTIFS($J$14:$J$89, H$106, $I$14:$I$89, "&gt; 0", $F$14:$F$89, "&lt;&gt;C", $K$14:$K$89, "&lt;="&amp;$A158, $L$14:$L$89, "&gt;="&amp;$A159), MAX(SUM(COUNTIFS($J$14:$J$89, H$106, $I$14:$I$89, "&gt; 0", $F$14:$F$89, "&lt;&gt;C", $G$14:$G$89, {"1"}, $G$14:$G$89, {"1"}, $K$14:$K$89, "&lt;="&amp;$A158, $L$14:$L$89, "&gt;="&amp;$A159)), SUM(COUNTIFS($J$14:$J$89, H$106, $I$14:$I$89, "&gt; 0", $F$14:$F$89, "&lt;&gt;C", $G$14:$G$89, {"1","5W1"}, $G$14:$G$89, {"1";"5W1"}, $K$14:$K$89, "&lt;="&amp;$A158, $L$14:$L$89, "&gt;="&amp;$A159)), SUM(COUNTIFS($J$14:$J$89, H$106, $I$14:$I$89, "&gt; 0", $F$14:$F$89, "&lt;&gt;C", $G$14:$G$89, {"1","5W2"}, $G$14:$G$89, {"1";"5W2"}, $K$14:$K$89, "&lt;="&amp;$A158, $L$14:$L$89, "&gt;="&amp;$A159)), SUM(COUNTIFS($J$14:$J$89, H$106, $I$14:$I$89, "&gt; 0", $F$14:$F$89, "&lt;&gt;C", $G$14:$G$89, {"1","5W3"}, $G$14:$G$89, {"1";"5W3"}, $K$14:$K$89, "&lt;="&amp;$A158, $L$14:$L$89, "&gt;="&amp;$A159)), SUM(COUNTIFS($J$14:$J$89, H$106, $I$14:$I$89, "&gt; 0", $F$14:$F$89, "&lt;&gt;C", $G$14:$G$89, {"1","8W1"}, $G$14:$G$89, {"1";"8W1"}, $K$14:$K$89, "&lt;="&amp;$A158, $L$14:$L$89, "&gt;="&amp;$A159)), SUM(COUNTIFS($J$14:$J$89, H$106, $I$14:$I$89, "&gt; 0", $F$14:$F$89, "&lt;&gt;C", $G$14:$G$89, {"1","8W2"}, $G$14:$G$89, {"1";"8W2"}, $K$14:$K$89, "&lt;="&amp;$A158, $L$14:$L$89, "&gt;="&amp;$A159)), SUM(COUNTIFS($J$14:$J$89, H$106, $I$14:$I$89, "&gt; 0", $F$14:$F$89, "&lt;&gt;C", $G$14:$G$89, {"8W1","5W1"}, $G$14:$G$89, {"8W1";"5W1"}, $K$14:$K$89, "&lt;="&amp;$A158, $L$14:$L$89, "&gt;="&amp;$A159)), SUM(COUNTIFS($J$14:$J$89, H$106, $I$14:$I$89, "&gt; 0", $F$14:$F$89, "&lt;&gt;C", $G$14:$G$89, {"8W1","5W2"}, $G$14:$G$89, {"8W1";"5W2"}, $K$14:$K$89, "&lt;="&amp;$A158, $L$14:$L$89, "&gt;="&amp;$A159)), SUM(COUNTIFS($J$14:$J$89, H$106, $I$14:$I$89, "&gt; 0", $F$14:$F$89, "&lt;&gt;C", $G$14:$G$89, {"8W2","5W2"}, $G$14:$G$89, {"8W2";"5W2"}, $K$14:$K$89, "&lt;="&amp;$A158, $L$14:$L$89, "&gt;="&amp;$A159)), SUM(COUNTIFS($J$14:$J$89, H$106, $I$14:$I$89, "&gt; 0", $F$14:$F$89, "&lt;&gt;C", $G$14:$G$89, {"8W2","5W3"}, $G$14:$G$89, {"8W2";"5W3"}, $K$14:$K$89, "&lt;="&amp;$A158, $L$14:$L$89, "&gt;="&amp;$A159))))</f>
        <v>0</v>
      </c>
      <c r="P158"/>
    </row>
    <row r="159" spans="1:16" ht="15" x14ac:dyDescent="0.25">
      <c r="A159" s="152">
        <f t="shared" si="5"/>
        <v>0.85416666666666574</v>
      </c>
      <c r="B159" s="202" t="str">
        <f t="shared" si="4"/>
        <v>8:30 PM-8:45 PM</v>
      </c>
      <c r="C159" s="54">
        <f xml:space="preserve"> IF(COUNTIFS($J$14:$J$89, C$106, $I$14:$I$89, "&gt; 0", $F$14:$F$89, "&lt;&gt;C", $K$14:$K$89, "&lt;="&amp;$A159, $L$14:$L$89, "&gt;="&amp;$A160) &lt; 2, COUNTIFS($J$14:$J$89, C$106, $I$14:$I$89, "&gt; 0", $F$14:$F$89, "&lt;&gt;C", $K$14:$K$89, "&lt;="&amp;$A159, $L$14:$L$89, "&gt;="&amp;$A160), MAX(SUM(COUNTIFS($J$14:$J$89, C$106, $I$14:$I$89, "&gt; 0", $F$14:$F$89, "&lt;&gt;C", $G$14:$G$89, {"1"}, $G$14:$G$89, {"1"}, $K$14:$K$89, "&lt;="&amp;$A159, $L$14:$L$89, "&gt;="&amp;$A160)), SUM(COUNTIFS($J$14:$J$89, C$106, $I$14:$I$89, "&gt; 0", $F$14:$F$89, "&lt;&gt;C", $G$14:$G$89, {"1","5W1"}, $G$14:$G$89, {"1";"5W1"}, $K$14:$K$89, "&lt;="&amp;$A159, $L$14:$L$89, "&gt;="&amp;$A160)), SUM(COUNTIFS($J$14:$J$89, C$106, $I$14:$I$89, "&gt; 0", $F$14:$F$89, "&lt;&gt;C", $G$14:$G$89, {"1","5W2"}, $G$14:$G$89, {"1";"5W2"}, $K$14:$K$89, "&lt;="&amp;$A159, $L$14:$L$89, "&gt;="&amp;$A160)), SUM(COUNTIFS($J$14:$J$89, C$106, $I$14:$I$89, "&gt; 0", $F$14:$F$89, "&lt;&gt;C", $G$14:$G$89, {"1","5W3"}, $G$14:$G$89, {"1";"5W3"}, $K$14:$K$89, "&lt;="&amp;$A159, $L$14:$L$89, "&gt;="&amp;$A160)), SUM(COUNTIFS($J$14:$J$89, C$106, $I$14:$I$89, "&gt; 0", $F$14:$F$89, "&lt;&gt;C", $G$14:$G$89, {"1","8W1"}, $G$14:$G$89, {"1";"8W1"}, $K$14:$K$89, "&lt;="&amp;$A159, $L$14:$L$89, "&gt;="&amp;$A160)), SUM(COUNTIFS($J$14:$J$89, C$106, $I$14:$I$89, "&gt; 0", $F$14:$F$89, "&lt;&gt;C", $G$14:$G$89, {"1","8W2"}, $G$14:$G$89, {"1";"8W2"}, $K$14:$K$89, "&lt;="&amp;$A159, $L$14:$L$89, "&gt;="&amp;$A160)), SUM(COUNTIFS($J$14:$J$89, C$106, $I$14:$I$89, "&gt; 0", $F$14:$F$89, "&lt;&gt;C", $G$14:$G$89, {"8W1","5W1"}, $G$14:$G$89, {"8W1";"5W1"}, $K$14:$K$89, "&lt;="&amp;$A159, $L$14:$L$89, "&gt;="&amp;$A160)), SUM(COUNTIFS($J$14:$J$89, C$106, $I$14:$I$89, "&gt; 0", $F$14:$F$89, "&lt;&gt;C", $G$14:$G$89, {"8W1","5W2"}, $G$14:$G$89, {"8W1";"5W2"}, $K$14:$K$89, "&lt;="&amp;$A159, $L$14:$L$89, "&gt;="&amp;$A160)), SUM(COUNTIFS($J$14:$J$89, C$106, $I$14:$I$89, "&gt; 0", $F$14:$F$89, "&lt;&gt;C", $G$14:$G$89, {"8W2","5W2"}, $G$14:$G$89, {"8W2";"5W2"}, $K$14:$K$89, "&lt;="&amp;$A159, $L$14:$L$89, "&gt;="&amp;$A160)), SUM(COUNTIFS($J$14:$J$89, C$106, $I$14:$I$89, "&gt; 0", $F$14:$F$89, "&lt;&gt;C", $G$14:$G$89, {"8W2","5W3"}, $G$14:$G$89, {"8W2";"5W3"}, $K$14:$K$89, "&lt;="&amp;$A159, $L$14:$L$89, "&gt;="&amp;$A160))))</f>
        <v>0</v>
      </c>
      <c r="D159" s="54">
        <f xml:space="preserve"> IF(COUNTIFS($J$14:$J$89, D$106, $I$14:$I$89, "&gt; 0", $F$14:$F$89, "&lt;&gt;C", $K$14:$K$89, "&lt;="&amp;$A159, $L$14:$L$89, "&gt;="&amp;$A160) &lt; 2, COUNTIFS($J$14:$J$89, D$106, $I$14:$I$89, "&gt; 0", $F$14:$F$89, "&lt;&gt;C", $K$14:$K$89, "&lt;="&amp;$A159, $L$14:$L$89, "&gt;="&amp;$A160), MAX(SUM(COUNTIFS($J$14:$J$89, D$106, $I$14:$I$89, "&gt; 0", $F$14:$F$89, "&lt;&gt;C", $G$14:$G$89, {"1"}, $G$14:$G$89, {"1"}, $K$14:$K$89, "&lt;="&amp;$A159, $L$14:$L$89, "&gt;="&amp;$A160)), SUM(COUNTIFS($J$14:$J$89, D$106, $I$14:$I$89, "&gt; 0", $F$14:$F$89, "&lt;&gt;C", $G$14:$G$89, {"1","5W1"}, $G$14:$G$89, {"1";"5W1"}, $K$14:$K$89, "&lt;="&amp;$A159, $L$14:$L$89, "&gt;="&amp;$A160)), SUM(COUNTIFS($J$14:$J$89, D$106, $I$14:$I$89, "&gt; 0", $F$14:$F$89, "&lt;&gt;C", $G$14:$G$89, {"1","5W2"}, $G$14:$G$89, {"1";"5W2"}, $K$14:$K$89, "&lt;="&amp;$A159, $L$14:$L$89, "&gt;="&amp;$A160)), SUM(COUNTIFS($J$14:$J$89, D$106, $I$14:$I$89, "&gt; 0", $F$14:$F$89, "&lt;&gt;C", $G$14:$G$89, {"1","5W3"}, $G$14:$G$89, {"1";"5W3"}, $K$14:$K$89, "&lt;="&amp;$A159, $L$14:$L$89, "&gt;="&amp;$A160)), SUM(COUNTIFS($J$14:$J$89, D$106, $I$14:$I$89, "&gt; 0", $F$14:$F$89, "&lt;&gt;C", $G$14:$G$89, {"1","8W1"}, $G$14:$G$89, {"1";"8W1"}, $K$14:$K$89, "&lt;="&amp;$A159, $L$14:$L$89, "&gt;="&amp;$A160)), SUM(COUNTIFS($J$14:$J$89, D$106, $I$14:$I$89, "&gt; 0", $F$14:$F$89, "&lt;&gt;C", $G$14:$G$89, {"1","8W2"}, $G$14:$G$89, {"1";"8W2"}, $K$14:$K$89, "&lt;="&amp;$A159, $L$14:$L$89, "&gt;="&amp;$A160)), SUM(COUNTIFS($J$14:$J$89, D$106, $I$14:$I$89, "&gt; 0", $F$14:$F$89, "&lt;&gt;C", $G$14:$G$89, {"8W1","5W1"}, $G$14:$G$89, {"8W1";"5W1"}, $K$14:$K$89, "&lt;="&amp;$A159, $L$14:$L$89, "&gt;="&amp;$A160)), SUM(COUNTIFS($J$14:$J$89, D$106, $I$14:$I$89, "&gt; 0", $F$14:$F$89, "&lt;&gt;C", $G$14:$G$89, {"8W1","5W2"}, $G$14:$G$89, {"8W1";"5W2"}, $K$14:$K$89, "&lt;="&amp;$A159, $L$14:$L$89, "&gt;="&amp;$A160)), SUM(COUNTIFS($J$14:$J$89, D$106, $I$14:$I$89, "&gt; 0", $F$14:$F$89, "&lt;&gt;C", $G$14:$G$89, {"8W2","5W2"}, $G$14:$G$89, {"8W2";"5W2"}, $K$14:$K$89, "&lt;="&amp;$A159, $L$14:$L$89, "&gt;="&amp;$A160)), SUM(COUNTIFS($J$14:$J$89, D$106, $I$14:$I$89, "&gt; 0", $F$14:$F$89, "&lt;&gt;C", $G$14:$G$89, {"8W2","5W3"}, $G$14:$G$89, {"8W2";"5W3"}, $K$14:$K$89, "&lt;="&amp;$A159, $L$14:$L$89, "&gt;="&amp;$A160))))</f>
        <v>0</v>
      </c>
      <c r="E159" s="54">
        <f xml:space="preserve"> IF(COUNTIFS($J$14:$J$89, E$106, $I$14:$I$89, "&gt; 0", $F$14:$F$89, "&lt;&gt;C", $K$14:$K$89, "&lt;="&amp;$A159, $L$14:$L$89, "&gt;="&amp;$A160) &lt; 2, COUNTIFS($J$14:$J$89, E$106, $I$14:$I$89, "&gt; 0", $F$14:$F$89, "&lt;&gt;C", $K$14:$K$89, "&lt;="&amp;$A159, $L$14:$L$89, "&gt;="&amp;$A160), MAX(SUM(COUNTIFS($J$14:$J$89, E$106, $I$14:$I$89, "&gt; 0", $F$14:$F$89, "&lt;&gt;C", $G$14:$G$89, {"1"}, $G$14:$G$89, {"1"}, $K$14:$K$89, "&lt;="&amp;$A159, $L$14:$L$89, "&gt;="&amp;$A160)), SUM(COUNTIFS($J$14:$J$89, E$106, $I$14:$I$89, "&gt; 0", $F$14:$F$89, "&lt;&gt;C", $G$14:$G$89, {"1","5W1"}, $G$14:$G$89, {"1";"5W1"}, $K$14:$K$89, "&lt;="&amp;$A159, $L$14:$L$89, "&gt;="&amp;$A160)), SUM(COUNTIFS($J$14:$J$89, E$106, $I$14:$I$89, "&gt; 0", $F$14:$F$89, "&lt;&gt;C", $G$14:$G$89, {"1","5W2"}, $G$14:$G$89, {"1";"5W2"}, $K$14:$K$89, "&lt;="&amp;$A159, $L$14:$L$89, "&gt;="&amp;$A160)), SUM(COUNTIFS($J$14:$J$89, E$106, $I$14:$I$89, "&gt; 0", $F$14:$F$89, "&lt;&gt;C", $G$14:$G$89, {"1","5W3"}, $G$14:$G$89, {"1";"5W3"}, $K$14:$K$89, "&lt;="&amp;$A159, $L$14:$L$89, "&gt;="&amp;$A160)), SUM(COUNTIFS($J$14:$J$89, E$106, $I$14:$I$89, "&gt; 0", $F$14:$F$89, "&lt;&gt;C", $G$14:$G$89, {"1","8W1"}, $G$14:$G$89, {"1";"8W1"}, $K$14:$K$89, "&lt;="&amp;$A159, $L$14:$L$89, "&gt;="&amp;$A160)), SUM(COUNTIFS($J$14:$J$89, E$106, $I$14:$I$89, "&gt; 0", $F$14:$F$89, "&lt;&gt;C", $G$14:$G$89, {"1","8W2"}, $G$14:$G$89, {"1";"8W2"}, $K$14:$K$89, "&lt;="&amp;$A159, $L$14:$L$89, "&gt;="&amp;$A160)), SUM(COUNTIFS($J$14:$J$89, E$106, $I$14:$I$89, "&gt; 0", $F$14:$F$89, "&lt;&gt;C", $G$14:$G$89, {"8W1","5W1"}, $G$14:$G$89, {"8W1";"5W1"}, $K$14:$K$89, "&lt;="&amp;$A159, $L$14:$L$89, "&gt;="&amp;$A160)), SUM(COUNTIFS($J$14:$J$89, E$106, $I$14:$I$89, "&gt; 0", $F$14:$F$89, "&lt;&gt;C", $G$14:$G$89, {"8W1","5W2"}, $G$14:$G$89, {"8W1";"5W2"}, $K$14:$K$89, "&lt;="&amp;$A159, $L$14:$L$89, "&gt;="&amp;$A160)), SUM(COUNTIFS($J$14:$J$89, E$106, $I$14:$I$89, "&gt; 0", $F$14:$F$89, "&lt;&gt;C", $G$14:$G$89, {"8W2","5W2"}, $G$14:$G$89, {"8W2";"5W2"}, $K$14:$K$89, "&lt;="&amp;$A159, $L$14:$L$89, "&gt;="&amp;$A160)), SUM(COUNTIFS($J$14:$J$89, E$106, $I$14:$I$89, "&gt; 0", $F$14:$F$89, "&lt;&gt;C", $G$14:$G$89, {"8W2","5W3"}, $G$14:$G$89, {"8W2";"5W3"}, $K$14:$K$89, "&lt;="&amp;$A159, $L$14:$L$89, "&gt;="&amp;$A160))))</f>
        <v>0</v>
      </c>
      <c r="F159" s="54">
        <f xml:space="preserve"> IF(COUNTIFS($J$14:$J$89, F$106, $I$14:$I$89, "&gt; 0", $F$14:$F$89, "&lt;&gt;C", $K$14:$K$89, "&lt;="&amp;$A159, $L$14:$L$89, "&gt;="&amp;$A160) &lt; 2, COUNTIFS($J$14:$J$89, F$106, $I$14:$I$89, "&gt; 0", $F$14:$F$89, "&lt;&gt;C", $K$14:$K$89, "&lt;="&amp;$A159, $L$14:$L$89, "&gt;="&amp;$A160), MAX(SUM(COUNTIFS($J$14:$J$89, F$106, $I$14:$I$89, "&gt; 0", $F$14:$F$89, "&lt;&gt;C", $G$14:$G$89, {"1"}, $G$14:$G$89, {"1"}, $K$14:$K$89, "&lt;="&amp;$A159, $L$14:$L$89, "&gt;="&amp;$A160)), SUM(COUNTIFS($J$14:$J$89, F$106, $I$14:$I$89, "&gt; 0", $F$14:$F$89, "&lt;&gt;C", $G$14:$G$89, {"1","5W1"}, $G$14:$G$89, {"1";"5W1"}, $K$14:$K$89, "&lt;="&amp;$A159, $L$14:$L$89, "&gt;="&amp;$A160)), SUM(COUNTIFS($J$14:$J$89, F$106, $I$14:$I$89, "&gt; 0", $F$14:$F$89, "&lt;&gt;C", $G$14:$G$89, {"1","5W2"}, $G$14:$G$89, {"1";"5W2"}, $K$14:$K$89, "&lt;="&amp;$A159, $L$14:$L$89, "&gt;="&amp;$A160)), SUM(COUNTIFS($J$14:$J$89, F$106, $I$14:$I$89, "&gt; 0", $F$14:$F$89, "&lt;&gt;C", $G$14:$G$89, {"1","5W3"}, $G$14:$G$89, {"1";"5W3"}, $K$14:$K$89, "&lt;="&amp;$A159, $L$14:$L$89, "&gt;="&amp;$A160)), SUM(COUNTIFS($J$14:$J$89, F$106, $I$14:$I$89, "&gt; 0", $F$14:$F$89, "&lt;&gt;C", $G$14:$G$89, {"1","8W1"}, $G$14:$G$89, {"1";"8W1"}, $K$14:$K$89, "&lt;="&amp;$A159, $L$14:$L$89, "&gt;="&amp;$A160)), SUM(COUNTIFS($J$14:$J$89, F$106, $I$14:$I$89, "&gt; 0", $F$14:$F$89, "&lt;&gt;C", $G$14:$G$89, {"1","8W2"}, $G$14:$G$89, {"1";"8W2"}, $K$14:$K$89, "&lt;="&amp;$A159, $L$14:$L$89, "&gt;="&amp;$A160)), SUM(COUNTIFS($J$14:$J$89, F$106, $I$14:$I$89, "&gt; 0", $F$14:$F$89, "&lt;&gt;C", $G$14:$G$89, {"8W1","5W1"}, $G$14:$G$89, {"8W1";"5W1"}, $K$14:$K$89, "&lt;="&amp;$A159, $L$14:$L$89, "&gt;="&amp;$A160)), SUM(COUNTIFS($J$14:$J$89, F$106, $I$14:$I$89, "&gt; 0", $F$14:$F$89, "&lt;&gt;C", $G$14:$G$89, {"8W1","5W2"}, $G$14:$G$89, {"8W1";"5W2"}, $K$14:$K$89, "&lt;="&amp;$A159, $L$14:$L$89, "&gt;="&amp;$A160)), SUM(COUNTIFS($J$14:$J$89, F$106, $I$14:$I$89, "&gt; 0", $F$14:$F$89, "&lt;&gt;C", $G$14:$G$89, {"8W2","5W2"}, $G$14:$G$89, {"8W2";"5W2"}, $K$14:$K$89, "&lt;="&amp;$A159, $L$14:$L$89, "&gt;="&amp;$A160)), SUM(COUNTIFS($J$14:$J$89, F$106, $I$14:$I$89, "&gt; 0", $F$14:$F$89, "&lt;&gt;C", $G$14:$G$89, {"8W2","5W3"}, $G$14:$G$89, {"8W2";"5W3"}, $K$14:$K$89, "&lt;="&amp;$A159, $L$14:$L$89, "&gt;="&amp;$A160))))</f>
        <v>0</v>
      </c>
      <c r="G159" s="54">
        <f xml:space="preserve"> IF(COUNTIFS($J$14:$J$89, G$106, $I$14:$I$89, "&gt; 0", $F$14:$F$89, "&lt;&gt;C", $K$14:$K$89, "&lt;="&amp;$A159, $L$14:$L$89, "&gt;="&amp;$A160) &lt; 2, COUNTIFS($J$14:$J$89, G$106, $I$14:$I$89, "&gt; 0", $F$14:$F$89, "&lt;&gt;C", $K$14:$K$89, "&lt;="&amp;$A159, $L$14:$L$89, "&gt;="&amp;$A160), MAX(SUM(COUNTIFS($J$14:$J$89, G$106, $I$14:$I$89, "&gt; 0", $F$14:$F$89, "&lt;&gt;C", $G$14:$G$89, {"1"}, $G$14:$G$89, {"1"}, $K$14:$K$89, "&lt;="&amp;$A159, $L$14:$L$89, "&gt;="&amp;$A160)), SUM(COUNTIFS($J$14:$J$89, G$106, $I$14:$I$89, "&gt; 0", $F$14:$F$89, "&lt;&gt;C", $G$14:$G$89, {"1","5W1"}, $G$14:$G$89, {"1";"5W1"}, $K$14:$K$89, "&lt;="&amp;$A159, $L$14:$L$89, "&gt;="&amp;$A160)), SUM(COUNTIFS($J$14:$J$89, G$106, $I$14:$I$89, "&gt; 0", $F$14:$F$89, "&lt;&gt;C", $G$14:$G$89, {"1","5W2"}, $G$14:$G$89, {"1";"5W2"}, $K$14:$K$89, "&lt;="&amp;$A159, $L$14:$L$89, "&gt;="&amp;$A160)), SUM(COUNTIFS($J$14:$J$89, G$106, $I$14:$I$89, "&gt; 0", $F$14:$F$89, "&lt;&gt;C", $G$14:$G$89, {"1","5W3"}, $G$14:$G$89, {"1";"5W3"}, $K$14:$K$89, "&lt;="&amp;$A159, $L$14:$L$89, "&gt;="&amp;$A160)), SUM(COUNTIFS($J$14:$J$89, G$106, $I$14:$I$89, "&gt; 0", $F$14:$F$89, "&lt;&gt;C", $G$14:$G$89, {"1","8W1"}, $G$14:$G$89, {"1";"8W1"}, $K$14:$K$89, "&lt;="&amp;$A159, $L$14:$L$89, "&gt;="&amp;$A160)), SUM(COUNTIFS($J$14:$J$89, G$106, $I$14:$I$89, "&gt; 0", $F$14:$F$89, "&lt;&gt;C", $G$14:$G$89, {"1","8W2"}, $G$14:$G$89, {"1";"8W2"}, $K$14:$K$89, "&lt;="&amp;$A159, $L$14:$L$89, "&gt;="&amp;$A160)), SUM(COUNTIFS($J$14:$J$89, G$106, $I$14:$I$89, "&gt; 0", $F$14:$F$89, "&lt;&gt;C", $G$14:$G$89, {"8W1","5W1"}, $G$14:$G$89, {"8W1";"5W1"}, $K$14:$K$89, "&lt;="&amp;$A159, $L$14:$L$89, "&gt;="&amp;$A160)), SUM(COUNTIFS($J$14:$J$89, G$106, $I$14:$I$89, "&gt; 0", $F$14:$F$89, "&lt;&gt;C", $G$14:$G$89, {"8W1","5W2"}, $G$14:$G$89, {"8W1";"5W2"}, $K$14:$K$89, "&lt;="&amp;$A159, $L$14:$L$89, "&gt;="&amp;$A160)), SUM(COUNTIFS($J$14:$J$89, G$106, $I$14:$I$89, "&gt; 0", $F$14:$F$89, "&lt;&gt;C", $G$14:$G$89, {"8W2","5W2"}, $G$14:$G$89, {"8W2";"5W2"}, $K$14:$K$89, "&lt;="&amp;$A159, $L$14:$L$89, "&gt;="&amp;$A160)), SUM(COUNTIFS($J$14:$J$89, G$106, $I$14:$I$89, "&gt; 0", $F$14:$F$89, "&lt;&gt;C", $G$14:$G$89, {"8W2","5W3"}, $G$14:$G$89, {"8W2";"5W3"}, $K$14:$K$89, "&lt;="&amp;$A159, $L$14:$L$89, "&gt;="&amp;$A160))))</f>
        <v>0</v>
      </c>
      <c r="H159" s="54">
        <f xml:space="preserve"> IF(COUNTIFS($J$14:$J$89, H$106, $I$14:$I$89, "&gt; 0", $F$14:$F$89, "&lt;&gt;C", $K$14:$K$89, "&lt;="&amp;$A159, $L$14:$L$89, "&gt;="&amp;$A160) &lt; 2, COUNTIFS($J$14:$J$89, H$106, $I$14:$I$89, "&gt; 0", $F$14:$F$89, "&lt;&gt;C", $K$14:$K$89, "&lt;="&amp;$A159, $L$14:$L$89, "&gt;="&amp;$A160), MAX(SUM(COUNTIFS($J$14:$J$89, H$106, $I$14:$I$89, "&gt; 0", $F$14:$F$89, "&lt;&gt;C", $G$14:$G$89, {"1"}, $G$14:$G$89, {"1"}, $K$14:$K$89, "&lt;="&amp;$A159, $L$14:$L$89, "&gt;="&amp;$A160)), SUM(COUNTIFS($J$14:$J$89, H$106, $I$14:$I$89, "&gt; 0", $F$14:$F$89, "&lt;&gt;C", $G$14:$G$89, {"1","5W1"}, $G$14:$G$89, {"1";"5W1"}, $K$14:$K$89, "&lt;="&amp;$A159, $L$14:$L$89, "&gt;="&amp;$A160)), SUM(COUNTIFS($J$14:$J$89, H$106, $I$14:$I$89, "&gt; 0", $F$14:$F$89, "&lt;&gt;C", $G$14:$G$89, {"1","5W2"}, $G$14:$G$89, {"1";"5W2"}, $K$14:$K$89, "&lt;="&amp;$A159, $L$14:$L$89, "&gt;="&amp;$A160)), SUM(COUNTIFS($J$14:$J$89, H$106, $I$14:$I$89, "&gt; 0", $F$14:$F$89, "&lt;&gt;C", $G$14:$G$89, {"1","5W3"}, $G$14:$G$89, {"1";"5W3"}, $K$14:$K$89, "&lt;="&amp;$A159, $L$14:$L$89, "&gt;="&amp;$A160)), SUM(COUNTIFS($J$14:$J$89, H$106, $I$14:$I$89, "&gt; 0", $F$14:$F$89, "&lt;&gt;C", $G$14:$G$89, {"1","8W1"}, $G$14:$G$89, {"1";"8W1"}, $K$14:$K$89, "&lt;="&amp;$A159, $L$14:$L$89, "&gt;="&amp;$A160)), SUM(COUNTIFS($J$14:$J$89, H$106, $I$14:$I$89, "&gt; 0", $F$14:$F$89, "&lt;&gt;C", $G$14:$G$89, {"1","8W2"}, $G$14:$G$89, {"1";"8W2"}, $K$14:$K$89, "&lt;="&amp;$A159, $L$14:$L$89, "&gt;="&amp;$A160)), SUM(COUNTIFS($J$14:$J$89, H$106, $I$14:$I$89, "&gt; 0", $F$14:$F$89, "&lt;&gt;C", $G$14:$G$89, {"8W1","5W1"}, $G$14:$G$89, {"8W1";"5W1"}, $K$14:$K$89, "&lt;="&amp;$A159, $L$14:$L$89, "&gt;="&amp;$A160)), SUM(COUNTIFS($J$14:$J$89, H$106, $I$14:$I$89, "&gt; 0", $F$14:$F$89, "&lt;&gt;C", $G$14:$G$89, {"8W1","5W2"}, $G$14:$G$89, {"8W1";"5W2"}, $K$14:$K$89, "&lt;="&amp;$A159, $L$14:$L$89, "&gt;="&amp;$A160)), SUM(COUNTIFS($J$14:$J$89, H$106, $I$14:$I$89, "&gt; 0", $F$14:$F$89, "&lt;&gt;C", $G$14:$G$89, {"8W2","5W2"}, $G$14:$G$89, {"8W2";"5W2"}, $K$14:$K$89, "&lt;="&amp;$A159, $L$14:$L$89, "&gt;="&amp;$A160)), SUM(COUNTIFS($J$14:$J$89, H$106, $I$14:$I$89, "&gt; 0", $F$14:$F$89, "&lt;&gt;C", $G$14:$G$89, {"8W2","5W3"}, $G$14:$G$89, {"8W2";"5W3"}, $K$14:$K$89, "&lt;="&amp;$A159, $L$14:$L$89, "&gt;="&amp;$A160))))</f>
        <v>0</v>
      </c>
      <c r="P159"/>
    </row>
    <row r="160" spans="1:16" ht="15" x14ac:dyDescent="0.25">
      <c r="A160" s="152">
        <f t="shared" si="5"/>
        <v>0.86458333333333237</v>
      </c>
      <c r="B160" s="202" t="str">
        <f t="shared" si="4"/>
        <v>8:45 PM-9:00 PM</v>
      </c>
      <c r="C160" s="54">
        <f xml:space="preserve"> IF(COUNTIFS($J$14:$J$89, C$106, $I$14:$I$89, "&gt; 0", $F$14:$F$89, "&lt;&gt;C", $K$14:$K$89, "&lt;="&amp;$A160, $L$14:$L$89, "&gt;="&amp;$A161) &lt; 2, COUNTIFS($J$14:$J$89, C$106, $I$14:$I$89, "&gt; 0", $F$14:$F$89, "&lt;&gt;C", $K$14:$K$89, "&lt;="&amp;$A160, $L$14:$L$89, "&gt;="&amp;$A161), MAX(SUM(COUNTIFS($J$14:$J$89, C$106, $I$14:$I$89, "&gt; 0", $F$14:$F$89, "&lt;&gt;C", $G$14:$G$89, {"1"}, $G$14:$G$89, {"1"}, $K$14:$K$89, "&lt;="&amp;$A160, $L$14:$L$89, "&gt;="&amp;$A161)), SUM(COUNTIFS($J$14:$J$89, C$106, $I$14:$I$89, "&gt; 0", $F$14:$F$89, "&lt;&gt;C", $G$14:$G$89, {"1","5W1"}, $G$14:$G$89, {"1";"5W1"}, $K$14:$K$89, "&lt;="&amp;$A160, $L$14:$L$89, "&gt;="&amp;$A161)), SUM(COUNTIFS($J$14:$J$89, C$106, $I$14:$I$89, "&gt; 0", $F$14:$F$89, "&lt;&gt;C", $G$14:$G$89, {"1","5W2"}, $G$14:$G$89, {"1";"5W2"}, $K$14:$K$89, "&lt;="&amp;$A160, $L$14:$L$89, "&gt;="&amp;$A161)), SUM(COUNTIFS($J$14:$J$89, C$106, $I$14:$I$89, "&gt; 0", $F$14:$F$89, "&lt;&gt;C", $G$14:$G$89, {"1","5W3"}, $G$14:$G$89, {"1";"5W3"}, $K$14:$K$89, "&lt;="&amp;$A160, $L$14:$L$89, "&gt;="&amp;$A161)), SUM(COUNTIFS($J$14:$J$89, C$106, $I$14:$I$89, "&gt; 0", $F$14:$F$89, "&lt;&gt;C", $G$14:$G$89, {"1","8W1"}, $G$14:$G$89, {"1";"8W1"}, $K$14:$K$89, "&lt;="&amp;$A160, $L$14:$L$89, "&gt;="&amp;$A161)), SUM(COUNTIFS($J$14:$J$89, C$106, $I$14:$I$89, "&gt; 0", $F$14:$F$89, "&lt;&gt;C", $G$14:$G$89, {"1","8W2"}, $G$14:$G$89, {"1";"8W2"}, $K$14:$K$89, "&lt;="&amp;$A160, $L$14:$L$89, "&gt;="&amp;$A161)), SUM(COUNTIFS($J$14:$J$89, C$106, $I$14:$I$89, "&gt; 0", $F$14:$F$89, "&lt;&gt;C", $G$14:$G$89, {"8W1","5W1"}, $G$14:$G$89, {"8W1";"5W1"}, $K$14:$K$89, "&lt;="&amp;$A160, $L$14:$L$89, "&gt;="&amp;$A161)), SUM(COUNTIFS($J$14:$J$89, C$106, $I$14:$I$89, "&gt; 0", $F$14:$F$89, "&lt;&gt;C", $G$14:$G$89, {"8W1","5W2"}, $G$14:$G$89, {"8W1";"5W2"}, $K$14:$K$89, "&lt;="&amp;$A160, $L$14:$L$89, "&gt;="&amp;$A161)), SUM(COUNTIFS($J$14:$J$89, C$106, $I$14:$I$89, "&gt; 0", $F$14:$F$89, "&lt;&gt;C", $G$14:$G$89, {"8W2","5W2"}, $G$14:$G$89, {"8W2";"5W2"}, $K$14:$K$89, "&lt;="&amp;$A160, $L$14:$L$89, "&gt;="&amp;$A161)), SUM(COUNTIFS($J$14:$J$89, C$106, $I$14:$I$89, "&gt; 0", $F$14:$F$89, "&lt;&gt;C", $G$14:$G$89, {"8W2","5W3"}, $G$14:$G$89, {"8W2";"5W3"}, $K$14:$K$89, "&lt;="&amp;$A160, $L$14:$L$89, "&gt;="&amp;$A161))))</f>
        <v>0</v>
      </c>
      <c r="D160" s="54">
        <f xml:space="preserve"> IF(COUNTIFS($J$14:$J$89, D$106, $I$14:$I$89, "&gt; 0", $F$14:$F$89, "&lt;&gt;C", $K$14:$K$89, "&lt;="&amp;$A160, $L$14:$L$89, "&gt;="&amp;$A161) &lt; 2, COUNTIFS($J$14:$J$89, D$106, $I$14:$I$89, "&gt; 0", $F$14:$F$89, "&lt;&gt;C", $K$14:$K$89, "&lt;="&amp;$A160, $L$14:$L$89, "&gt;="&amp;$A161), MAX(SUM(COUNTIFS($J$14:$J$89, D$106, $I$14:$I$89, "&gt; 0", $F$14:$F$89, "&lt;&gt;C", $G$14:$G$89, {"1"}, $G$14:$G$89, {"1"}, $K$14:$K$89, "&lt;="&amp;$A160, $L$14:$L$89, "&gt;="&amp;$A161)), SUM(COUNTIFS($J$14:$J$89, D$106, $I$14:$I$89, "&gt; 0", $F$14:$F$89, "&lt;&gt;C", $G$14:$G$89, {"1","5W1"}, $G$14:$G$89, {"1";"5W1"}, $K$14:$K$89, "&lt;="&amp;$A160, $L$14:$L$89, "&gt;="&amp;$A161)), SUM(COUNTIFS($J$14:$J$89, D$106, $I$14:$I$89, "&gt; 0", $F$14:$F$89, "&lt;&gt;C", $G$14:$G$89, {"1","5W2"}, $G$14:$G$89, {"1";"5W2"}, $K$14:$K$89, "&lt;="&amp;$A160, $L$14:$L$89, "&gt;="&amp;$A161)), SUM(COUNTIFS($J$14:$J$89, D$106, $I$14:$I$89, "&gt; 0", $F$14:$F$89, "&lt;&gt;C", $G$14:$G$89, {"1","5W3"}, $G$14:$G$89, {"1";"5W3"}, $K$14:$K$89, "&lt;="&amp;$A160, $L$14:$L$89, "&gt;="&amp;$A161)), SUM(COUNTIFS($J$14:$J$89, D$106, $I$14:$I$89, "&gt; 0", $F$14:$F$89, "&lt;&gt;C", $G$14:$G$89, {"1","8W1"}, $G$14:$G$89, {"1";"8W1"}, $K$14:$K$89, "&lt;="&amp;$A160, $L$14:$L$89, "&gt;="&amp;$A161)), SUM(COUNTIFS($J$14:$J$89, D$106, $I$14:$I$89, "&gt; 0", $F$14:$F$89, "&lt;&gt;C", $G$14:$G$89, {"1","8W2"}, $G$14:$G$89, {"1";"8W2"}, $K$14:$K$89, "&lt;="&amp;$A160, $L$14:$L$89, "&gt;="&amp;$A161)), SUM(COUNTIFS($J$14:$J$89, D$106, $I$14:$I$89, "&gt; 0", $F$14:$F$89, "&lt;&gt;C", $G$14:$G$89, {"8W1","5W1"}, $G$14:$G$89, {"8W1";"5W1"}, $K$14:$K$89, "&lt;="&amp;$A160, $L$14:$L$89, "&gt;="&amp;$A161)), SUM(COUNTIFS($J$14:$J$89, D$106, $I$14:$I$89, "&gt; 0", $F$14:$F$89, "&lt;&gt;C", $G$14:$G$89, {"8W1","5W2"}, $G$14:$G$89, {"8W1";"5W2"}, $K$14:$K$89, "&lt;="&amp;$A160, $L$14:$L$89, "&gt;="&amp;$A161)), SUM(COUNTIFS($J$14:$J$89, D$106, $I$14:$I$89, "&gt; 0", $F$14:$F$89, "&lt;&gt;C", $G$14:$G$89, {"8W2","5W2"}, $G$14:$G$89, {"8W2";"5W2"}, $K$14:$K$89, "&lt;="&amp;$A160, $L$14:$L$89, "&gt;="&amp;$A161)), SUM(COUNTIFS($J$14:$J$89, D$106, $I$14:$I$89, "&gt; 0", $F$14:$F$89, "&lt;&gt;C", $G$14:$G$89, {"8W2","5W3"}, $G$14:$G$89, {"8W2";"5W3"}, $K$14:$K$89, "&lt;="&amp;$A160, $L$14:$L$89, "&gt;="&amp;$A161))))</f>
        <v>1</v>
      </c>
      <c r="E160" s="54">
        <f xml:space="preserve"> IF(COUNTIFS($J$14:$J$89, E$106, $I$14:$I$89, "&gt; 0", $F$14:$F$89, "&lt;&gt;C", $K$14:$K$89, "&lt;="&amp;$A160, $L$14:$L$89, "&gt;="&amp;$A161) &lt; 2, COUNTIFS($J$14:$J$89, E$106, $I$14:$I$89, "&gt; 0", $F$14:$F$89, "&lt;&gt;C", $K$14:$K$89, "&lt;="&amp;$A160, $L$14:$L$89, "&gt;="&amp;$A161), MAX(SUM(COUNTIFS($J$14:$J$89, E$106, $I$14:$I$89, "&gt; 0", $F$14:$F$89, "&lt;&gt;C", $G$14:$G$89, {"1"}, $G$14:$G$89, {"1"}, $K$14:$K$89, "&lt;="&amp;$A160, $L$14:$L$89, "&gt;="&amp;$A161)), SUM(COUNTIFS($J$14:$J$89, E$106, $I$14:$I$89, "&gt; 0", $F$14:$F$89, "&lt;&gt;C", $G$14:$G$89, {"1","5W1"}, $G$14:$G$89, {"1";"5W1"}, $K$14:$K$89, "&lt;="&amp;$A160, $L$14:$L$89, "&gt;="&amp;$A161)), SUM(COUNTIFS($J$14:$J$89, E$106, $I$14:$I$89, "&gt; 0", $F$14:$F$89, "&lt;&gt;C", $G$14:$G$89, {"1","5W2"}, $G$14:$G$89, {"1";"5W2"}, $K$14:$K$89, "&lt;="&amp;$A160, $L$14:$L$89, "&gt;="&amp;$A161)), SUM(COUNTIFS($J$14:$J$89, E$106, $I$14:$I$89, "&gt; 0", $F$14:$F$89, "&lt;&gt;C", $G$14:$G$89, {"1","5W3"}, $G$14:$G$89, {"1";"5W3"}, $K$14:$K$89, "&lt;="&amp;$A160, $L$14:$L$89, "&gt;="&amp;$A161)), SUM(COUNTIFS($J$14:$J$89, E$106, $I$14:$I$89, "&gt; 0", $F$14:$F$89, "&lt;&gt;C", $G$14:$G$89, {"1","8W1"}, $G$14:$G$89, {"1";"8W1"}, $K$14:$K$89, "&lt;="&amp;$A160, $L$14:$L$89, "&gt;="&amp;$A161)), SUM(COUNTIFS($J$14:$J$89, E$106, $I$14:$I$89, "&gt; 0", $F$14:$F$89, "&lt;&gt;C", $G$14:$G$89, {"1","8W2"}, $G$14:$G$89, {"1";"8W2"}, $K$14:$K$89, "&lt;="&amp;$A160, $L$14:$L$89, "&gt;="&amp;$A161)), SUM(COUNTIFS($J$14:$J$89, E$106, $I$14:$I$89, "&gt; 0", $F$14:$F$89, "&lt;&gt;C", $G$14:$G$89, {"8W1","5W1"}, $G$14:$G$89, {"8W1";"5W1"}, $K$14:$K$89, "&lt;="&amp;$A160, $L$14:$L$89, "&gt;="&amp;$A161)), SUM(COUNTIFS($J$14:$J$89, E$106, $I$14:$I$89, "&gt; 0", $F$14:$F$89, "&lt;&gt;C", $G$14:$G$89, {"8W1","5W2"}, $G$14:$G$89, {"8W1";"5W2"}, $K$14:$K$89, "&lt;="&amp;$A160, $L$14:$L$89, "&gt;="&amp;$A161)), SUM(COUNTIFS($J$14:$J$89, E$106, $I$14:$I$89, "&gt; 0", $F$14:$F$89, "&lt;&gt;C", $G$14:$G$89, {"8W2","5W2"}, $G$14:$G$89, {"8W2";"5W2"}, $K$14:$K$89, "&lt;="&amp;$A160, $L$14:$L$89, "&gt;="&amp;$A161)), SUM(COUNTIFS($J$14:$J$89, E$106, $I$14:$I$89, "&gt; 0", $F$14:$F$89, "&lt;&gt;C", $G$14:$G$89, {"8W2","5W3"}, $G$14:$G$89, {"8W2";"5W3"}, $K$14:$K$89, "&lt;="&amp;$A160, $L$14:$L$89, "&gt;="&amp;$A161))))</f>
        <v>0</v>
      </c>
      <c r="F160" s="54">
        <f xml:space="preserve"> IF(COUNTIFS($J$14:$J$89, F$106, $I$14:$I$89, "&gt; 0", $F$14:$F$89, "&lt;&gt;C", $K$14:$K$89, "&lt;="&amp;$A160, $L$14:$L$89, "&gt;="&amp;$A161) &lt; 2, COUNTIFS($J$14:$J$89, F$106, $I$14:$I$89, "&gt; 0", $F$14:$F$89, "&lt;&gt;C", $K$14:$K$89, "&lt;="&amp;$A160, $L$14:$L$89, "&gt;="&amp;$A161), MAX(SUM(COUNTIFS($J$14:$J$89, F$106, $I$14:$I$89, "&gt; 0", $F$14:$F$89, "&lt;&gt;C", $G$14:$G$89, {"1"}, $G$14:$G$89, {"1"}, $K$14:$K$89, "&lt;="&amp;$A160, $L$14:$L$89, "&gt;="&amp;$A161)), SUM(COUNTIFS($J$14:$J$89, F$106, $I$14:$I$89, "&gt; 0", $F$14:$F$89, "&lt;&gt;C", $G$14:$G$89, {"1","5W1"}, $G$14:$G$89, {"1";"5W1"}, $K$14:$K$89, "&lt;="&amp;$A160, $L$14:$L$89, "&gt;="&amp;$A161)), SUM(COUNTIFS($J$14:$J$89, F$106, $I$14:$I$89, "&gt; 0", $F$14:$F$89, "&lt;&gt;C", $G$14:$G$89, {"1","5W2"}, $G$14:$G$89, {"1";"5W2"}, $K$14:$K$89, "&lt;="&amp;$A160, $L$14:$L$89, "&gt;="&amp;$A161)), SUM(COUNTIFS($J$14:$J$89, F$106, $I$14:$I$89, "&gt; 0", $F$14:$F$89, "&lt;&gt;C", $G$14:$G$89, {"1","5W3"}, $G$14:$G$89, {"1";"5W3"}, $K$14:$K$89, "&lt;="&amp;$A160, $L$14:$L$89, "&gt;="&amp;$A161)), SUM(COUNTIFS($J$14:$J$89, F$106, $I$14:$I$89, "&gt; 0", $F$14:$F$89, "&lt;&gt;C", $G$14:$G$89, {"1","8W1"}, $G$14:$G$89, {"1";"8W1"}, $K$14:$K$89, "&lt;="&amp;$A160, $L$14:$L$89, "&gt;="&amp;$A161)), SUM(COUNTIFS($J$14:$J$89, F$106, $I$14:$I$89, "&gt; 0", $F$14:$F$89, "&lt;&gt;C", $G$14:$G$89, {"1","8W2"}, $G$14:$G$89, {"1";"8W2"}, $K$14:$K$89, "&lt;="&amp;$A160, $L$14:$L$89, "&gt;="&amp;$A161)), SUM(COUNTIFS($J$14:$J$89, F$106, $I$14:$I$89, "&gt; 0", $F$14:$F$89, "&lt;&gt;C", $G$14:$G$89, {"8W1","5W1"}, $G$14:$G$89, {"8W1";"5W1"}, $K$14:$K$89, "&lt;="&amp;$A160, $L$14:$L$89, "&gt;="&amp;$A161)), SUM(COUNTIFS($J$14:$J$89, F$106, $I$14:$I$89, "&gt; 0", $F$14:$F$89, "&lt;&gt;C", $G$14:$G$89, {"8W1","5W2"}, $G$14:$G$89, {"8W1";"5W2"}, $K$14:$K$89, "&lt;="&amp;$A160, $L$14:$L$89, "&gt;="&amp;$A161)), SUM(COUNTIFS($J$14:$J$89, F$106, $I$14:$I$89, "&gt; 0", $F$14:$F$89, "&lt;&gt;C", $G$14:$G$89, {"8W2","5W2"}, $G$14:$G$89, {"8W2";"5W2"}, $K$14:$K$89, "&lt;="&amp;$A160, $L$14:$L$89, "&gt;="&amp;$A161)), SUM(COUNTIFS($J$14:$J$89, F$106, $I$14:$I$89, "&gt; 0", $F$14:$F$89, "&lt;&gt;C", $G$14:$G$89, {"8W2","5W3"}, $G$14:$G$89, {"8W2";"5W3"}, $K$14:$K$89, "&lt;="&amp;$A160, $L$14:$L$89, "&gt;="&amp;$A161))))</f>
        <v>1</v>
      </c>
      <c r="G160" s="54">
        <f xml:space="preserve"> IF(COUNTIFS($J$14:$J$89, G$106, $I$14:$I$89, "&gt; 0", $F$14:$F$89, "&lt;&gt;C", $K$14:$K$89, "&lt;="&amp;$A160, $L$14:$L$89, "&gt;="&amp;$A161) &lt; 2, COUNTIFS($J$14:$J$89, G$106, $I$14:$I$89, "&gt; 0", $F$14:$F$89, "&lt;&gt;C", $K$14:$K$89, "&lt;="&amp;$A160, $L$14:$L$89, "&gt;="&amp;$A161), MAX(SUM(COUNTIFS($J$14:$J$89, G$106, $I$14:$I$89, "&gt; 0", $F$14:$F$89, "&lt;&gt;C", $G$14:$G$89, {"1"}, $G$14:$G$89, {"1"}, $K$14:$K$89, "&lt;="&amp;$A160, $L$14:$L$89, "&gt;="&amp;$A161)), SUM(COUNTIFS($J$14:$J$89, G$106, $I$14:$I$89, "&gt; 0", $F$14:$F$89, "&lt;&gt;C", $G$14:$G$89, {"1","5W1"}, $G$14:$G$89, {"1";"5W1"}, $K$14:$K$89, "&lt;="&amp;$A160, $L$14:$L$89, "&gt;="&amp;$A161)), SUM(COUNTIFS($J$14:$J$89, G$106, $I$14:$I$89, "&gt; 0", $F$14:$F$89, "&lt;&gt;C", $G$14:$G$89, {"1","5W2"}, $G$14:$G$89, {"1";"5W2"}, $K$14:$K$89, "&lt;="&amp;$A160, $L$14:$L$89, "&gt;="&amp;$A161)), SUM(COUNTIFS($J$14:$J$89, G$106, $I$14:$I$89, "&gt; 0", $F$14:$F$89, "&lt;&gt;C", $G$14:$G$89, {"1","5W3"}, $G$14:$G$89, {"1";"5W3"}, $K$14:$K$89, "&lt;="&amp;$A160, $L$14:$L$89, "&gt;="&amp;$A161)), SUM(COUNTIFS($J$14:$J$89, G$106, $I$14:$I$89, "&gt; 0", $F$14:$F$89, "&lt;&gt;C", $G$14:$G$89, {"1","8W1"}, $G$14:$G$89, {"1";"8W1"}, $K$14:$K$89, "&lt;="&amp;$A160, $L$14:$L$89, "&gt;="&amp;$A161)), SUM(COUNTIFS($J$14:$J$89, G$106, $I$14:$I$89, "&gt; 0", $F$14:$F$89, "&lt;&gt;C", $G$14:$G$89, {"1","8W2"}, $G$14:$G$89, {"1";"8W2"}, $K$14:$K$89, "&lt;="&amp;$A160, $L$14:$L$89, "&gt;="&amp;$A161)), SUM(COUNTIFS($J$14:$J$89, G$106, $I$14:$I$89, "&gt; 0", $F$14:$F$89, "&lt;&gt;C", $G$14:$G$89, {"8W1","5W1"}, $G$14:$G$89, {"8W1";"5W1"}, $K$14:$K$89, "&lt;="&amp;$A160, $L$14:$L$89, "&gt;="&amp;$A161)), SUM(COUNTIFS($J$14:$J$89, G$106, $I$14:$I$89, "&gt; 0", $F$14:$F$89, "&lt;&gt;C", $G$14:$G$89, {"8W1","5W2"}, $G$14:$G$89, {"8W1";"5W2"}, $K$14:$K$89, "&lt;="&amp;$A160, $L$14:$L$89, "&gt;="&amp;$A161)), SUM(COUNTIFS($J$14:$J$89, G$106, $I$14:$I$89, "&gt; 0", $F$14:$F$89, "&lt;&gt;C", $G$14:$G$89, {"8W2","5W2"}, $G$14:$G$89, {"8W2";"5W2"}, $K$14:$K$89, "&lt;="&amp;$A160, $L$14:$L$89, "&gt;="&amp;$A161)), SUM(COUNTIFS($J$14:$J$89, G$106, $I$14:$I$89, "&gt; 0", $F$14:$F$89, "&lt;&gt;C", $G$14:$G$89, {"8W2","5W3"}, $G$14:$G$89, {"8W2";"5W3"}, $K$14:$K$89, "&lt;="&amp;$A160, $L$14:$L$89, "&gt;="&amp;$A161))))</f>
        <v>0</v>
      </c>
      <c r="H160" s="54">
        <f xml:space="preserve"> IF(COUNTIFS($J$14:$J$89, H$106, $I$14:$I$89, "&gt; 0", $F$14:$F$89, "&lt;&gt;C", $K$14:$K$89, "&lt;="&amp;$A160, $L$14:$L$89, "&gt;="&amp;$A161) &lt; 2, COUNTIFS($J$14:$J$89, H$106, $I$14:$I$89, "&gt; 0", $F$14:$F$89, "&lt;&gt;C", $K$14:$K$89, "&lt;="&amp;$A160, $L$14:$L$89, "&gt;="&amp;$A161), MAX(SUM(COUNTIFS($J$14:$J$89, H$106, $I$14:$I$89, "&gt; 0", $F$14:$F$89, "&lt;&gt;C", $G$14:$G$89, {"1"}, $G$14:$G$89, {"1"}, $K$14:$K$89, "&lt;="&amp;$A160, $L$14:$L$89, "&gt;="&amp;$A161)), SUM(COUNTIFS($J$14:$J$89, H$106, $I$14:$I$89, "&gt; 0", $F$14:$F$89, "&lt;&gt;C", $G$14:$G$89, {"1","5W1"}, $G$14:$G$89, {"1";"5W1"}, $K$14:$K$89, "&lt;="&amp;$A160, $L$14:$L$89, "&gt;="&amp;$A161)), SUM(COUNTIFS($J$14:$J$89, H$106, $I$14:$I$89, "&gt; 0", $F$14:$F$89, "&lt;&gt;C", $G$14:$G$89, {"1","5W2"}, $G$14:$G$89, {"1";"5W2"}, $K$14:$K$89, "&lt;="&amp;$A160, $L$14:$L$89, "&gt;="&amp;$A161)), SUM(COUNTIFS($J$14:$J$89, H$106, $I$14:$I$89, "&gt; 0", $F$14:$F$89, "&lt;&gt;C", $G$14:$G$89, {"1","5W3"}, $G$14:$G$89, {"1";"5W3"}, $K$14:$K$89, "&lt;="&amp;$A160, $L$14:$L$89, "&gt;="&amp;$A161)), SUM(COUNTIFS($J$14:$J$89, H$106, $I$14:$I$89, "&gt; 0", $F$14:$F$89, "&lt;&gt;C", $G$14:$G$89, {"1","8W1"}, $G$14:$G$89, {"1";"8W1"}, $K$14:$K$89, "&lt;="&amp;$A160, $L$14:$L$89, "&gt;="&amp;$A161)), SUM(COUNTIFS($J$14:$J$89, H$106, $I$14:$I$89, "&gt; 0", $F$14:$F$89, "&lt;&gt;C", $G$14:$G$89, {"1","8W2"}, $G$14:$G$89, {"1";"8W2"}, $K$14:$K$89, "&lt;="&amp;$A160, $L$14:$L$89, "&gt;="&amp;$A161)), SUM(COUNTIFS($J$14:$J$89, H$106, $I$14:$I$89, "&gt; 0", $F$14:$F$89, "&lt;&gt;C", $G$14:$G$89, {"8W1","5W1"}, $G$14:$G$89, {"8W1";"5W1"}, $K$14:$K$89, "&lt;="&amp;$A160, $L$14:$L$89, "&gt;="&amp;$A161)), SUM(COUNTIFS($J$14:$J$89, H$106, $I$14:$I$89, "&gt; 0", $F$14:$F$89, "&lt;&gt;C", $G$14:$G$89, {"8W1","5W2"}, $G$14:$G$89, {"8W1";"5W2"}, $K$14:$K$89, "&lt;="&amp;$A160, $L$14:$L$89, "&gt;="&amp;$A161)), SUM(COUNTIFS($J$14:$J$89, H$106, $I$14:$I$89, "&gt; 0", $F$14:$F$89, "&lt;&gt;C", $G$14:$G$89, {"8W2","5W2"}, $G$14:$G$89, {"8W2";"5W2"}, $K$14:$K$89, "&lt;="&amp;$A160, $L$14:$L$89, "&gt;="&amp;$A161)), SUM(COUNTIFS($J$14:$J$89, H$106, $I$14:$I$89, "&gt; 0", $F$14:$F$89, "&lt;&gt;C", $G$14:$G$89, {"8W2","5W3"}, $G$14:$G$89, {"8W2";"5W3"}, $K$14:$K$89, "&lt;="&amp;$A160, $L$14:$L$89, "&gt;="&amp;$A161))))</f>
        <v>0</v>
      </c>
      <c r="P160"/>
    </row>
    <row r="161" spans="1:27" ht="15" x14ac:dyDescent="0.25">
      <c r="A161" s="152">
        <f t="shared" si="5"/>
        <v>0.874999999999999</v>
      </c>
      <c r="B161" s="202" t="str">
        <f t="shared" si="4"/>
        <v>9:00 PM-9:15 PM</v>
      </c>
      <c r="C161" s="54">
        <f xml:space="preserve"> IF(COUNTIFS($J$14:$J$89, C$106, $I$14:$I$89, "&gt; 0", $F$14:$F$89, "&lt;&gt;C", $K$14:$K$89, "&lt;="&amp;$A161, $L$14:$L$89, "&gt;="&amp;$A162) &lt; 2, COUNTIFS($J$14:$J$89, C$106, $I$14:$I$89, "&gt; 0", $F$14:$F$89, "&lt;&gt;C", $K$14:$K$89, "&lt;="&amp;$A161, $L$14:$L$89, "&gt;="&amp;$A162), MAX(SUM(COUNTIFS($J$14:$J$89, C$106, $I$14:$I$89, "&gt; 0", $F$14:$F$89, "&lt;&gt;C", $G$14:$G$89, {"1"}, $G$14:$G$89, {"1"}, $K$14:$K$89, "&lt;="&amp;$A161, $L$14:$L$89, "&gt;="&amp;$A162)), SUM(COUNTIFS($J$14:$J$89, C$106, $I$14:$I$89, "&gt; 0", $F$14:$F$89, "&lt;&gt;C", $G$14:$G$89, {"1","5W1"}, $G$14:$G$89, {"1";"5W1"}, $K$14:$K$89, "&lt;="&amp;$A161, $L$14:$L$89, "&gt;="&amp;$A162)), SUM(COUNTIFS($J$14:$J$89, C$106, $I$14:$I$89, "&gt; 0", $F$14:$F$89, "&lt;&gt;C", $G$14:$G$89, {"1","5W2"}, $G$14:$G$89, {"1";"5W2"}, $K$14:$K$89, "&lt;="&amp;$A161, $L$14:$L$89, "&gt;="&amp;$A162)), SUM(COUNTIFS($J$14:$J$89, C$106, $I$14:$I$89, "&gt; 0", $F$14:$F$89, "&lt;&gt;C", $G$14:$G$89, {"1","5W3"}, $G$14:$G$89, {"1";"5W3"}, $K$14:$K$89, "&lt;="&amp;$A161, $L$14:$L$89, "&gt;="&amp;$A162)), SUM(COUNTIFS($J$14:$J$89, C$106, $I$14:$I$89, "&gt; 0", $F$14:$F$89, "&lt;&gt;C", $G$14:$G$89, {"1","8W1"}, $G$14:$G$89, {"1";"8W1"}, $K$14:$K$89, "&lt;="&amp;$A161, $L$14:$L$89, "&gt;="&amp;$A162)), SUM(COUNTIFS($J$14:$J$89, C$106, $I$14:$I$89, "&gt; 0", $F$14:$F$89, "&lt;&gt;C", $G$14:$G$89, {"1","8W2"}, $G$14:$G$89, {"1";"8W2"}, $K$14:$K$89, "&lt;="&amp;$A161, $L$14:$L$89, "&gt;="&amp;$A162)), SUM(COUNTIFS($J$14:$J$89, C$106, $I$14:$I$89, "&gt; 0", $F$14:$F$89, "&lt;&gt;C", $G$14:$G$89, {"8W1","5W1"}, $G$14:$G$89, {"8W1";"5W1"}, $K$14:$K$89, "&lt;="&amp;$A161, $L$14:$L$89, "&gt;="&amp;$A162)), SUM(COUNTIFS($J$14:$J$89, C$106, $I$14:$I$89, "&gt; 0", $F$14:$F$89, "&lt;&gt;C", $G$14:$G$89, {"8W1","5W2"}, $G$14:$G$89, {"8W1";"5W2"}, $K$14:$K$89, "&lt;="&amp;$A161, $L$14:$L$89, "&gt;="&amp;$A162)), SUM(COUNTIFS($J$14:$J$89, C$106, $I$14:$I$89, "&gt; 0", $F$14:$F$89, "&lt;&gt;C", $G$14:$G$89, {"8W2","5W2"}, $G$14:$G$89, {"8W2";"5W2"}, $K$14:$K$89, "&lt;="&amp;$A161, $L$14:$L$89, "&gt;="&amp;$A162)), SUM(COUNTIFS($J$14:$J$89, C$106, $I$14:$I$89, "&gt; 0", $F$14:$F$89, "&lt;&gt;C", $G$14:$G$89, {"8W2","5W3"}, $G$14:$G$89, {"8W2";"5W3"}, $K$14:$K$89, "&lt;="&amp;$A161, $L$14:$L$89, "&gt;="&amp;$A162))))</f>
        <v>0</v>
      </c>
      <c r="D161" s="54">
        <f xml:space="preserve"> IF(COUNTIFS($J$14:$J$89, D$106, $I$14:$I$89, "&gt; 0", $F$14:$F$89, "&lt;&gt;C", $K$14:$K$89, "&lt;="&amp;$A161, $L$14:$L$89, "&gt;="&amp;$A162) &lt; 2, COUNTIFS($J$14:$J$89, D$106, $I$14:$I$89, "&gt; 0", $F$14:$F$89, "&lt;&gt;C", $K$14:$K$89, "&lt;="&amp;$A161, $L$14:$L$89, "&gt;="&amp;$A162), MAX(SUM(COUNTIFS($J$14:$J$89, D$106, $I$14:$I$89, "&gt; 0", $F$14:$F$89, "&lt;&gt;C", $G$14:$G$89, {"1"}, $G$14:$G$89, {"1"}, $K$14:$K$89, "&lt;="&amp;$A161, $L$14:$L$89, "&gt;="&amp;$A162)), SUM(COUNTIFS($J$14:$J$89, D$106, $I$14:$I$89, "&gt; 0", $F$14:$F$89, "&lt;&gt;C", $G$14:$G$89, {"1","5W1"}, $G$14:$G$89, {"1";"5W1"}, $K$14:$K$89, "&lt;="&amp;$A161, $L$14:$L$89, "&gt;="&amp;$A162)), SUM(COUNTIFS($J$14:$J$89, D$106, $I$14:$I$89, "&gt; 0", $F$14:$F$89, "&lt;&gt;C", $G$14:$G$89, {"1","5W2"}, $G$14:$G$89, {"1";"5W2"}, $K$14:$K$89, "&lt;="&amp;$A161, $L$14:$L$89, "&gt;="&amp;$A162)), SUM(COUNTIFS($J$14:$J$89, D$106, $I$14:$I$89, "&gt; 0", $F$14:$F$89, "&lt;&gt;C", $G$14:$G$89, {"1","5W3"}, $G$14:$G$89, {"1";"5W3"}, $K$14:$K$89, "&lt;="&amp;$A161, $L$14:$L$89, "&gt;="&amp;$A162)), SUM(COUNTIFS($J$14:$J$89, D$106, $I$14:$I$89, "&gt; 0", $F$14:$F$89, "&lt;&gt;C", $G$14:$G$89, {"1","8W1"}, $G$14:$G$89, {"1";"8W1"}, $K$14:$K$89, "&lt;="&amp;$A161, $L$14:$L$89, "&gt;="&amp;$A162)), SUM(COUNTIFS($J$14:$J$89, D$106, $I$14:$I$89, "&gt; 0", $F$14:$F$89, "&lt;&gt;C", $G$14:$G$89, {"1","8W2"}, $G$14:$G$89, {"1";"8W2"}, $K$14:$K$89, "&lt;="&amp;$A161, $L$14:$L$89, "&gt;="&amp;$A162)), SUM(COUNTIFS($J$14:$J$89, D$106, $I$14:$I$89, "&gt; 0", $F$14:$F$89, "&lt;&gt;C", $G$14:$G$89, {"8W1","5W1"}, $G$14:$G$89, {"8W1";"5W1"}, $K$14:$K$89, "&lt;="&amp;$A161, $L$14:$L$89, "&gt;="&amp;$A162)), SUM(COUNTIFS($J$14:$J$89, D$106, $I$14:$I$89, "&gt; 0", $F$14:$F$89, "&lt;&gt;C", $G$14:$G$89, {"8W1","5W2"}, $G$14:$G$89, {"8W1";"5W2"}, $K$14:$K$89, "&lt;="&amp;$A161, $L$14:$L$89, "&gt;="&amp;$A162)), SUM(COUNTIFS($J$14:$J$89, D$106, $I$14:$I$89, "&gt; 0", $F$14:$F$89, "&lt;&gt;C", $G$14:$G$89, {"8W2","5W2"}, $G$14:$G$89, {"8W2";"5W2"}, $K$14:$K$89, "&lt;="&amp;$A161, $L$14:$L$89, "&gt;="&amp;$A162)), SUM(COUNTIFS($J$14:$J$89, D$106, $I$14:$I$89, "&gt; 0", $F$14:$F$89, "&lt;&gt;C", $G$14:$G$89, {"8W2","5W3"}, $G$14:$G$89, {"8W2";"5W3"}, $K$14:$K$89, "&lt;="&amp;$A161, $L$14:$L$89, "&gt;="&amp;$A162))))</f>
        <v>1</v>
      </c>
      <c r="E161" s="54">
        <f xml:space="preserve"> IF(COUNTIFS($J$14:$J$89, E$106, $I$14:$I$89, "&gt; 0", $F$14:$F$89, "&lt;&gt;C", $K$14:$K$89, "&lt;="&amp;$A161, $L$14:$L$89, "&gt;="&amp;$A162) &lt; 2, COUNTIFS($J$14:$J$89, E$106, $I$14:$I$89, "&gt; 0", $F$14:$F$89, "&lt;&gt;C", $K$14:$K$89, "&lt;="&amp;$A161, $L$14:$L$89, "&gt;="&amp;$A162), MAX(SUM(COUNTIFS($J$14:$J$89, E$106, $I$14:$I$89, "&gt; 0", $F$14:$F$89, "&lt;&gt;C", $G$14:$G$89, {"1"}, $G$14:$G$89, {"1"}, $K$14:$K$89, "&lt;="&amp;$A161, $L$14:$L$89, "&gt;="&amp;$A162)), SUM(COUNTIFS($J$14:$J$89, E$106, $I$14:$I$89, "&gt; 0", $F$14:$F$89, "&lt;&gt;C", $G$14:$G$89, {"1","5W1"}, $G$14:$G$89, {"1";"5W1"}, $K$14:$K$89, "&lt;="&amp;$A161, $L$14:$L$89, "&gt;="&amp;$A162)), SUM(COUNTIFS($J$14:$J$89, E$106, $I$14:$I$89, "&gt; 0", $F$14:$F$89, "&lt;&gt;C", $G$14:$G$89, {"1","5W2"}, $G$14:$G$89, {"1";"5W2"}, $K$14:$K$89, "&lt;="&amp;$A161, $L$14:$L$89, "&gt;="&amp;$A162)), SUM(COUNTIFS($J$14:$J$89, E$106, $I$14:$I$89, "&gt; 0", $F$14:$F$89, "&lt;&gt;C", $G$14:$G$89, {"1","5W3"}, $G$14:$G$89, {"1";"5W3"}, $K$14:$K$89, "&lt;="&amp;$A161, $L$14:$L$89, "&gt;="&amp;$A162)), SUM(COUNTIFS($J$14:$J$89, E$106, $I$14:$I$89, "&gt; 0", $F$14:$F$89, "&lt;&gt;C", $G$14:$G$89, {"1","8W1"}, $G$14:$G$89, {"1";"8W1"}, $K$14:$K$89, "&lt;="&amp;$A161, $L$14:$L$89, "&gt;="&amp;$A162)), SUM(COUNTIFS($J$14:$J$89, E$106, $I$14:$I$89, "&gt; 0", $F$14:$F$89, "&lt;&gt;C", $G$14:$G$89, {"1","8W2"}, $G$14:$G$89, {"1";"8W2"}, $K$14:$K$89, "&lt;="&amp;$A161, $L$14:$L$89, "&gt;="&amp;$A162)), SUM(COUNTIFS($J$14:$J$89, E$106, $I$14:$I$89, "&gt; 0", $F$14:$F$89, "&lt;&gt;C", $G$14:$G$89, {"8W1","5W1"}, $G$14:$G$89, {"8W1";"5W1"}, $K$14:$K$89, "&lt;="&amp;$A161, $L$14:$L$89, "&gt;="&amp;$A162)), SUM(COUNTIFS($J$14:$J$89, E$106, $I$14:$I$89, "&gt; 0", $F$14:$F$89, "&lt;&gt;C", $G$14:$G$89, {"8W1","5W2"}, $G$14:$G$89, {"8W1";"5W2"}, $K$14:$K$89, "&lt;="&amp;$A161, $L$14:$L$89, "&gt;="&amp;$A162)), SUM(COUNTIFS($J$14:$J$89, E$106, $I$14:$I$89, "&gt; 0", $F$14:$F$89, "&lt;&gt;C", $G$14:$G$89, {"8W2","5W2"}, $G$14:$G$89, {"8W2";"5W2"}, $K$14:$K$89, "&lt;="&amp;$A161, $L$14:$L$89, "&gt;="&amp;$A162)), SUM(COUNTIFS($J$14:$J$89, E$106, $I$14:$I$89, "&gt; 0", $F$14:$F$89, "&lt;&gt;C", $G$14:$G$89, {"8W2","5W3"}, $G$14:$G$89, {"8W2";"5W3"}, $K$14:$K$89, "&lt;="&amp;$A161, $L$14:$L$89, "&gt;="&amp;$A162))))</f>
        <v>0</v>
      </c>
      <c r="F161" s="54">
        <f xml:space="preserve"> IF(COUNTIFS($J$14:$J$89, F$106, $I$14:$I$89, "&gt; 0", $F$14:$F$89, "&lt;&gt;C", $K$14:$K$89, "&lt;="&amp;$A161, $L$14:$L$89, "&gt;="&amp;$A162) &lt; 2, COUNTIFS($J$14:$J$89, F$106, $I$14:$I$89, "&gt; 0", $F$14:$F$89, "&lt;&gt;C", $K$14:$K$89, "&lt;="&amp;$A161, $L$14:$L$89, "&gt;="&amp;$A162), MAX(SUM(COUNTIFS($J$14:$J$89, F$106, $I$14:$I$89, "&gt; 0", $F$14:$F$89, "&lt;&gt;C", $G$14:$G$89, {"1"}, $G$14:$G$89, {"1"}, $K$14:$K$89, "&lt;="&amp;$A161, $L$14:$L$89, "&gt;="&amp;$A162)), SUM(COUNTIFS($J$14:$J$89, F$106, $I$14:$I$89, "&gt; 0", $F$14:$F$89, "&lt;&gt;C", $G$14:$G$89, {"1","5W1"}, $G$14:$G$89, {"1";"5W1"}, $K$14:$K$89, "&lt;="&amp;$A161, $L$14:$L$89, "&gt;="&amp;$A162)), SUM(COUNTIFS($J$14:$J$89, F$106, $I$14:$I$89, "&gt; 0", $F$14:$F$89, "&lt;&gt;C", $G$14:$G$89, {"1","5W2"}, $G$14:$G$89, {"1";"5W2"}, $K$14:$K$89, "&lt;="&amp;$A161, $L$14:$L$89, "&gt;="&amp;$A162)), SUM(COUNTIFS($J$14:$J$89, F$106, $I$14:$I$89, "&gt; 0", $F$14:$F$89, "&lt;&gt;C", $G$14:$G$89, {"1","5W3"}, $G$14:$G$89, {"1";"5W3"}, $K$14:$K$89, "&lt;="&amp;$A161, $L$14:$L$89, "&gt;="&amp;$A162)), SUM(COUNTIFS($J$14:$J$89, F$106, $I$14:$I$89, "&gt; 0", $F$14:$F$89, "&lt;&gt;C", $G$14:$G$89, {"1","8W1"}, $G$14:$G$89, {"1";"8W1"}, $K$14:$K$89, "&lt;="&amp;$A161, $L$14:$L$89, "&gt;="&amp;$A162)), SUM(COUNTIFS($J$14:$J$89, F$106, $I$14:$I$89, "&gt; 0", $F$14:$F$89, "&lt;&gt;C", $G$14:$G$89, {"1","8W2"}, $G$14:$G$89, {"1";"8W2"}, $K$14:$K$89, "&lt;="&amp;$A161, $L$14:$L$89, "&gt;="&amp;$A162)), SUM(COUNTIFS($J$14:$J$89, F$106, $I$14:$I$89, "&gt; 0", $F$14:$F$89, "&lt;&gt;C", $G$14:$G$89, {"8W1","5W1"}, $G$14:$G$89, {"8W1";"5W1"}, $K$14:$K$89, "&lt;="&amp;$A161, $L$14:$L$89, "&gt;="&amp;$A162)), SUM(COUNTIFS($J$14:$J$89, F$106, $I$14:$I$89, "&gt; 0", $F$14:$F$89, "&lt;&gt;C", $G$14:$G$89, {"8W1","5W2"}, $G$14:$G$89, {"8W1";"5W2"}, $K$14:$K$89, "&lt;="&amp;$A161, $L$14:$L$89, "&gt;="&amp;$A162)), SUM(COUNTIFS($J$14:$J$89, F$106, $I$14:$I$89, "&gt; 0", $F$14:$F$89, "&lt;&gt;C", $G$14:$G$89, {"8W2","5W2"}, $G$14:$G$89, {"8W2";"5W2"}, $K$14:$K$89, "&lt;="&amp;$A161, $L$14:$L$89, "&gt;="&amp;$A162)), SUM(COUNTIFS($J$14:$J$89, F$106, $I$14:$I$89, "&gt; 0", $F$14:$F$89, "&lt;&gt;C", $G$14:$G$89, {"8W2","5W3"}, $G$14:$G$89, {"8W2";"5W3"}, $K$14:$K$89, "&lt;="&amp;$A161, $L$14:$L$89, "&gt;="&amp;$A162))))</f>
        <v>1</v>
      </c>
      <c r="G161" s="54">
        <f xml:space="preserve"> IF(COUNTIFS($J$14:$J$89, G$106, $I$14:$I$89, "&gt; 0", $F$14:$F$89, "&lt;&gt;C", $K$14:$K$89, "&lt;="&amp;$A161, $L$14:$L$89, "&gt;="&amp;$A162) &lt; 2, COUNTIFS($J$14:$J$89, G$106, $I$14:$I$89, "&gt; 0", $F$14:$F$89, "&lt;&gt;C", $K$14:$K$89, "&lt;="&amp;$A161, $L$14:$L$89, "&gt;="&amp;$A162), MAX(SUM(COUNTIFS($J$14:$J$89, G$106, $I$14:$I$89, "&gt; 0", $F$14:$F$89, "&lt;&gt;C", $G$14:$G$89, {"1"}, $G$14:$G$89, {"1"}, $K$14:$K$89, "&lt;="&amp;$A161, $L$14:$L$89, "&gt;="&amp;$A162)), SUM(COUNTIFS($J$14:$J$89, G$106, $I$14:$I$89, "&gt; 0", $F$14:$F$89, "&lt;&gt;C", $G$14:$G$89, {"1","5W1"}, $G$14:$G$89, {"1";"5W1"}, $K$14:$K$89, "&lt;="&amp;$A161, $L$14:$L$89, "&gt;="&amp;$A162)), SUM(COUNTIFS($J$14:$J$89, G$106, $I$14:$I$89, "&gt; 0", $F$14:$F$89, "&lt;&gt;C", $G$14:$G$89, {"1","5W2"}, $G$14:$G$89, {"1";"5W2"}, $K$14:$K$89, "&lt;="&amp;$A161, $L$14:$L$89, "&gt;="&amp;$A162)), SUM(COUNTIFS($J$14:$J$89, G$106, $I$14:$I$89, "&gt; 0", $F$14:$F$89, "&lt;&gt;C", $G$14:$G$89, {"1","5W3"}, $G$14:$G$89, {"1";"5W3"}, $K$14:$K$89, "&lt;="&amp;$A161, $L$14:$L$89, "&gt;="&amp;$A162)), SUM(COUNTIFS($J$14:$J$89, G$106, $I$14:$I$89, "&gt; 0", $F$14:$F$89, "&lt;&gt;C", $G$14:$G$89, {"1","8W1"}, $G$14:$G$89, {"1";"8W1"}, $K$14:$K$89, "&lt;="&amp;$A161, $L$14:$L$89, "&gt;="&amp;$A162)), SUM(COUNTIFS($J$14:$J$89, G$106, $I$14:$I$89, "&gt; 0", $F$14:$F$89, "&lt;&gt;C", $G$14:$G$89, {"1","8W2"}, $G$14:$G$89, {"1";"8W2"}, $K$14:$K$89, "&lt;="&amp;$A161, $L$14:$L$89, "&gt;="&amp;$A162)), SUM(COUNTIFS($J$14:$J$89, G$106, $I$14:$I$89, "&gt; 0", $F$14:$F$89, "&lt;&gt;C", $G$14:$G$89, {"8W1","5W1"}, $G$14:$G$89, {"8W1";"5W1"}, $K$14:$K$89, "&lt;="&amp;$A161, $L$14:$L$89, "&gt;="&amp;$A162)), SUM(COUNTIFS($J$14:$J$89, G$106, $I$14:$I$89, "&gt; 0", $F$14:$F$89, "&lt;&gt;C", $G$14:$G$89, {"8W1","5W2"}, $G$14:$G$89, {"8W1";"5W2"}, $K$14:$K$89, "&lt;="&amp;$A161, $L$14:$L$89, "&gt;="&amp;$A162)), SUM(COUNTIFS($J$14:$J$89, G$106, $I$14:$I$89, "&gt; 0", $F$14:$F$89, "&lt;&gt;C", $G$14:$G$89, {"8W2","5W2"}, $G$14:$G$89, {"8W2";"5W2"}, $K$14:$K$89, "&lt;="&amp;$A161, $L$14:$L$89, "&gt;="&amp;$A162)), SUM(COUNTIFS($J$14:$J$89, G$106, $I$14:$I$89, "&gt; 0", $F$14:$F$89, "&lt;&gt;C", $G$14:$G$89, {"8W2","5W3"}, $G$14:$G$89, {"8W2";"5W3"}, $K$14:$K$89, "&lt;="&amp;$A161, $L$14:$L$89, "&gt;="&amp;$A162))))</f>
        <v>0</v>
      </c>
      <c r="H161" s="54">
        <f xml:space="preserve"> IF(COUNTIFS($J$14:$J$89, H$106, $I$14:$I$89, "&gt; 0", $F$14:$F$89, "&lt;&gt;C", $K$14:$K$89, "&lt;="&amp;$A161, $L$14:$L$89, "&gt;="&amp;$A162) &lt; 2, COUNTIFS($J$14:$J$89, H$106, $I$14:$I$89, "&gt; 0", $F$14:$F$89, "&lt;&gt;C", $K$14:$K$89, "&lt;="&amp;$A161, $L$14:$L$89, "&gt;="&amp;$A162), MAX(SUM(COUNTIFS($J$14:$J$89, H$106, $I$14:$I$89, "&gt; 0", $F$14:$F$89, "&lt;&gt;C", $G$14:$G$89, {"1"}, $G$14:$G$89, {"1"}, $K$14:$K$89, "&lt;="&amp;$A161, $L$14:$L$89, "&gt;="&amp;$A162)), SUM(COUNTIFS($J$14:$J$89, H$106, $I$14:$I$89, "&gt; 0", $F$14:$F$89, "&lt;&gt;C", $G$14:$G$89, {"1","5W1"}, $G$14:$G$89, {"1";"5W1"}, $K$14:$K$89, "&lt;="&amp;$A161, $L$14:$L$89, "&gt;="&amp;$A162)), SUM(COUNTIFS($J$14:$J$89, H$106, $I$14:$I$89, "&gt; 0", $F$14:$F$89, "&lt;&gt;C", $G$14:$G$89, {"1","5W2"}, $G$14:$G$89, {"1";"5W2"}, $K$14:$K$89, "&lt;="&amp;$A161, $L$14:$L$89, "&gt;="&amp;$A162)), SUM(COUNTIFS($J$14:$J$89, H$106, $I$14:$I$89, "&gt; 0", $F$14:$F$89, "&lt;&gt;C", $G$14:$G$89, {"1","5W3"}, $G$14:$G$89, {"1";"5W3"}, $K$14:$K$89, "&lt;="&amp;$A161, $L$14:$L$89, "&gt;="&amp;$A162)), SUM(COUNTIFS($J$14:$J$89, H$106, $I$14:$I$89, "&gt; 0", $F$14:$F$89, "&lt;&gt;C", $G$14:$G$89, {"1","8W1"}, $G$14:$G$89, {"1";"8W1"}, $K$14:$K$89, "&lt;="&amp;$A161, $L$14:$L$89, "&gt;="&amp;$A162)), SUM(COUNTIFS($J$14:$J$89, H$106, $I$14:$I$89, "&gt; 0", $F$14:$F$89, "&lt;&gt;C", $G$14:$G$89, {"1","8W2"}, $G$14:$G$89, {"1";"8W2"}, $K$14:$K$89, "&lt;="&amp;$A161, $L$14:$L$89, "&gt;="&amp;$A162)), SUM(COUNTIFS($J$14:$J$89, H$106, $I$14:$I$89, "&gt; 0", $F$14:$F$89, "&lt;&gt;C", $G$14:$G$89, {"8W1","5W1"}, $G$14:$G$89, {"8W1";"5W1"}, $K$14:$K$89, "&lt;="&amp;$A161, $L$14:$L$89, "&gt;="&amp;$A162)), SUM(COUNTIFS($J$14:$J$89, H$106, $I$14:$I$89, "&gt; 0", $F$14:$F$89, "&lt;&gt;C", $G$14:$G$89, {"8W1","5W2"}, $G$14:$G$89, {"8W1";"5W2"}, $K$14:$K$89, "&lt;="&amp;$A161, $L$14:$L$89, "&gt;="&amp;$A162)), SUM(COUNTIFS($J$14:$J$89, H$106, $I$14:$I$89, "&gt; 0", $F$14:$F$89, "&lt;&gt;C", $G$14:$G$89, {"8W2","5W2"}, $G$14:$G$89, {"8W2";"5W2"}, $K$14:$K$89, "&lt;="&amp;$A161, $L$14:$L$89, "&gt;="&amp;$A162)), SUM(COUNTIFS($J$14:$J$89, H$106, $I$14:$I$89, "&gt; 0", $F$14:$F$89, "&lt;&gt;C", $G$14:$G$89, {"8W2","5W3"}, $G$14:$G$89, {"8W2";"5W3"}, $K$14:$K$89, "&lt;="&amp;$A161, $L$14:$L$89, "&gt;="&amp;$A162))))</f>
        <v>0</v>
      </c>
      <c r="P161"/>
    </row>
    <row r="162" spans="1:27" ht="15" x14ac:dyDescent="0.25">
      <c r="A162" s="152">
        <f t="shared" si="5"/>
        <v>0.88541666666666563</v>
      </c>
      <c r="B162" s="202" t="str">
        <f t="shared" si="4"/>
        <v>9:15 PM-9:30 PM</v>
      </c>
      <c r="C162" s="54">
        <f xml:space="preserve"> IF(COUNTIFS($J$14:$J$89, C$106, $I$14:$I$89, "&gt; 0", $F$14:$F$89, "&lt;&gt;C", $K$14:$K$89, "&lt;="&amp;$A162, $L$14:$L$89, "&gt;="&amp;$A163) &lt; 2, COUNTIFS($J$14:$J$89, C$106, $I$14:$I$89, "&gt; 0", $F$14:$F$89, "&lt;&gt;C", $K$14:$K$89, "&lt;="&amp;$A162, $L$14:$L$89, "&gt;="&amp;$A163), MAX(SUM(COUNTIFS($J$14:$J$89, C$106, $I$14:$I$89, "&gt; 0", $F$14:$F$89, "&lt;&gt;C", $G$14:$G$89, {"1"}, $G$14:$G$89, {"1"}, $K$14:$K$89, "&lt;="&amp;$A162, $L$14:$L$89, "&gt;="&amp;$A163)), SUM(COUNTIFS($J$14:$J$89, C$106, $I$14:$I$89, "&gt; 0", $F$14:$F$89, "&lt;&gt;C", $G$14:$G$89, {"1","5W1"}, $G$14:$G$89, {"1";"5W1"}, $K$14:$K$89, "&lt;="&amp;$A162, $L$14:$L$89, "&gt;="&amp;$A163)), SUM(COUNTIFS($J$14:$J$89, C$106, $I$14:$I$89, "&gt; 0", $F$14:$F$89, "&lt;&gt;C", $G$14:$G$89, {"1","5W2"}, $G$14:$G$89, {"1";"5W2"}, $K$14:$K$89, "&lt;="&amp;$A162, $L$14:$L$89, "&gt;="&amp;$A163)), SUM(COUNTIFS($J$14:$J$89, C$106, $I$14:$I$89, "&gt; 0", $F$14:$F$89, "&lt;&gt;C", $G$14:$G$89, {"1","5W3"}, $G$14:$G$89, {"1";"5W3"}, $K$14:$K$89, "&lt;="&amp;$A162, $L$14:$L$89, "&gt;="&amp;$A163)), SUM(COUNTIFS($J$14:$J$89, C$106, $I$14:$I$89, "&gt; 0", $F$14:$F$89, "&lt;&gt;C", $G$14:$G$89, {"1","8W1"}, $G$14:$G$89, {"1";"8W1"}, $K$14:$K$89, "&lt;="&amp;$A162, $L$14:$L$89, "&gt;="&amp;$A163)), SUM(COUNTIFS($J$14:$J$89, C$106, $I$14:$I$89, "&gt; 0", $F$14:$F$89, "&lt;&gt;C", $G$14:$G$89, {"1","8W2"}, $G$14:$G$89, {"1";"8W2"}, $K$14:$K$89, "&lt;="&amp;$A162, $L$14:$L$89, "&gt;="&amp;$A163)), SUM(COUNTIFS($J$14:$J$89, C$106, $I$14:$I$89, "&gt; 0", $F$14:$F$89, "&lt;&gt;C", $G$14:$G$89, {"8W1","5W1"}, $G$14:$G$89, {"8W1";"5W1"}, $K$14:$K$89, "&lt;="&amp;$A162, $L$14:$L$89, "&gt;="&amp;$A163)), SUM(COUNTIFS($J$14:$J$89, C$106, $I$14:$I$89, "&gt; 0", $F$14:$F$89, "&lt;&gt;C", $G$14:$G$89, {"8W1","5W2"}, $G$14:$G$89, {"8W1";"5W2"}, $K$14:$K$89, "&lt;="&amp;$A162, $L$14:$L$89, "&gt;="&amp;$A163)), SUM(COUNTIFS($J$14:$J$89, C$106, $I$14:$I$89, "&gt; 0", $F$14:$F$89, "&lt;&gt;C", $G$14:$G$89, {"8W2","5W2"}, $G$14:$G$89, {"8W2";"5W2"}, $K$14:$K$89, "&lt;="&amp;$A162, $L$14:$L$89, "&gt;="&amp;$A163)), SUM(COUNTIFS($J$14:$J$89, C$106, $I$14:$I$89, "&gt; 0", $F$14:$F$89, "&lt;&gt;C", $G$14:$G$89, {"8W2","5W3"}, $G$14:$G$89, {"8W2";"5W3"}, $K$14:$K$89, "&lt;="&amp;$A162, $L$14:$L$89, "&gt;="&amp;$A163))))</f>
        <v>0</v>
      </c>
      <c r="D162" s="54">
        <f xml:space="preserve"> IF(COUNTIFS($J$14:$J$89, D$106, $I$14:$I$89, "&gt; 0", $F$14:$F$89, "&lt;&gt;C", $K$14:$K$89, "&lt;="&amp;$A162, $L$14:$L$89, "&gt;="&amp;$A163) &lt; 2, COUNTIFS($J$14:$J$89, D$106, $I$14:$I$89, "&gt; 0", $F$14:$F$89, "&lt;&gt;C", $K$14:$K$89, "&lt;="&amp;$A162, $L$14:$L$89, "&gt;="&amp;$A163), MAX(SUM(COUNTIFS($J$14:$J$89, D$106, $I$14:$I$89, "&gt; 0", $F$14:$F$89, "&lt;&gt;C", $G$14:$G$89, {"1"}, $G$14:$G$89, {"1"}, $K$14:$K$89, "&lt;="&amp;$A162, $L$14:$L$89, "&gt;="&amp;$A163)), SUM(COUNTIFS($J$14:$J$89, D$106, $I$14:$I$89, "&gt; 0", $F$14:$F$89, "&lt;&gt;C", $G$14:$G$89, {"1","5W1"}, $G$14:$G$89, {"1";"5W1"}, $K$14:$K$89, "&lt;="&amp;$A162, $L$14:$L$89, "&gt;="&amp;$A163)), SUM(COUNTIFS($J$14:$J$89, D$106, $I$14:$I$89, "&gt; 0", $F$14:$F$89, "&lt;&gt;C", $G$14:$G$89, {"1","5W2"}, $G$14:$G$89, {"1";"5W2"}, $K$14:$K$89, "&lt;="&amp;$A162, $L$14:$L$89, "&gt;="&amp;$A163)), SUM(COUNTIFS($J$14:$J$89, D$106, $I$14:$I$89, "&gt; 0", $F$14:$F$89, "&lt;&gt;C", $G$14:$G$89, {"1","5W3"}, $G$14:$G$89, {"1";"5W3"}, $K$14:$K$89, "&lt;="&amp;$A162, $L$14:$L$89, "&gt;="&amp;$A163)), SUM(COUNTIFS($J$14:$J$89, D$106, $I$14:$I$89, "&gt; 0", $F$14:$F$89, "&lt;&gt;C", $G$14:$G$89, {"1","8W1"}, $G$14:$G$89, {"1";"8W1"}, $K$14:$K$89, "&lt;="&amp;$A162, $L$14:$L$89, "&gt;="&amp;$A163)), SUM(COUNTIFS($J$14:$J$89, D$106, $I$14:$I$89, "&gt; 0", $F$14:$F$89, "&lt;&gt;C", $G$14:$G$89, {"1","8W2"}, $G$14:$G$89, {"1";"8W2"}, $K$14:$K$89, "&lt;="&amp;$A162, $L$14:$L$89, "&gt;="&amp;$A163)), SUM(COUNTIFS($J$14:$J$89, D$106, $I$14:$I$89, "&gt; 0", $F$14:$F$89, "&lt;&gt;C", $G$14:$G$89, {"8W1","5W1"}, $G$14:$G$89, {"8W1";"5W1"}, $K$14:$K$89, "&lt;="&amp;$A162, $L$14:$L$89, "&gt;="&amp;$A163)), SUM(COUNTIFS($J$14:$J$89, D$106, $I$14:$I$89, "&gt; 0", $F$14:$F$89, "&lt;&gt;C", $G$14:$G$89, {"8W1","5W2"}, $G$14:$G$89, {"8W1";"5W2"}, $K$14:$K$89, "&lt;="&amp;$A162, $L$14:$L$89, "&gt;="&amp;$A163)), SUM(COUNTIFS($J$14:$J$89, D$106, $I$14:$I$89, "&gt; 0", $F$14:$F$89, "&lt;&gt;C", $G$14:$G$89, {"8W2","5W2"}, $G$14:$G$89, {"8W2";"5W2"}, $K$14:$K$89, "&lt;="&amp;$A162, $L$14:$L$89, "&gt;="&amp;$A163)), SUM(COUNTIFS($J$14:$J$89, D$106, $I$14:$I$89, "&gt; 0", $F$14:$F$89, "&lt;&gt;C", $G$14:$G$89, {"8W2","5W3"}, $G$14:$G$89, {"8W2";"5W3"}, $K$14:$K$89, "&lt;="&amp;$A162, $L$14:$L$89, "&gt;="&amp;$A163))))</f>
        <v>1</v>
      </c>
      <c r="E162" s="54">
        <f xml:space="preserve"> IF(COUNTIFS($J$14:$J$89, E$106, $I$14:$I$89, "&gt; 0", $F$14:$F$89, "&lt;&gt;C", $K$14:$K$89, "&lt;="&amp;$A162, $L$14:$L$89, "&gt;="&amp;$A163) &lt; 2, COUNTIFS($J$14:$J$89, E$106, $I$14:$I$89, "&gt; 0", $F$14:$F$89, "&lt;&gt;C", $K$14:$K$89, "&lt;="&amp;$A162, $L$14:$L$89, "&gt;="&amp;$A163), MAX(SUM(COUNTIFS($J$14:$J$89, E$106, $I$14:$I$89, "&gt; 0", $F$14:$F$89, "&lt;&gt;C", $G$14:$G$89, {"1"}, $G$14:$G$89, {"1"}, $K$14:$K$89, "&lt;="&amp;$A162, $L$14:$L$89, "&gt;="&amp;$A163)), SUM(COUNTIFS($J$14:$J$89, E$106, $I$14:$I$89, "&gt; 0", $F$14:$F$89, "&lt;&gt;C", $G$14:$G$89, {"1","5W1"}, $G$14:$G$89, {"1";"5W1"}, $K$14:$K$89, "&lt;="&amp;$A162, $L$14:$L$89, "&gt;="&amp;$A163)), SUM(COUNTIFS($J$14:$J$89, E$106, $I$14:$I$89, "&gt; 0", $F$14:$F$89, "&lt;&gt;C", $G$14:$G$89, {"1","5W2"}, $G$14:$G$89, {"1";"5W2"}, $K$14:$K$89, "&lt;="&amp;$A162, $L$14:$L$89, "&gt;="&amp;$A163)), SUM(COUNTIFS($J$14:$J$89, E$106, $I$14:$I$89, "&gt; 0", $F$14:$F$89, "&lt;&gt;C", $G$14:$G$89, {"1","5W3"}, $G$14:$G$89, {"1";"5W3"}, $K$14:$K$89, "&lt;="&amp;$A162, $L$14:$L$89, "&gt;="&amp;$A163)), SUM(COUNTIFS($J$14:$J$89, E$106, $I$14:$I$89, "&gt; 0", $F$14:$F$89, "&lt;&gt;C", $G$14:$G$89, {"1","8W1"}, $G$14:$G$89, {"1";"8W1"}, $K$14:$K$89, "&lt;="&amp;$A162, $L$14:$L$89, "&gt;="&amp;$A163)), SUM(COUNTIFS($J$14:$J$89, E$106, $I$14:$I$89, "&gt; 0", $F$14:$F$89, "&lt;&gt;C", $G$14:$G$89, {"1","8W2"}, $G$14:$G$89, {"1";"8W2"}, $K$14:$K$89, "&lt;="&amp;$A162, $L$14:$L$89, "&gt;="&amp;$A163)), SUM(COUNTIFS($J$14:$J$89, E$106, $I$14:$I$89, "&gt; 0", $F$14:$F$89, "&lt;&gt;C", $G$14:$G$89, {"8W1","5W1"}, $G$14:$G$89, {"8W1";"5W1"}, $K$14:$K$89, "&lt;="&amp;$A162, $L$14:$L$89, "&gt;="&amp;$A163)), SUM(COUNTIFS($J$14:$J$89, E$106, $I$14:$I$89, "&gt; 0", $F$14:$F$89, "&lt;&gt;C", $G$14:$G$89, {"8W1","5W2"}, $G$14:$G$89, {"8W1";"5W2"}, $K$14:$K$89, "&lt;="&amp;$A162, $L$14:$L$89, "&gt;="&amp;$A163)), SUM(COUNTIFS($J$14:$J$89, E$106, $I$14:$I$89, "&gt; 0", $F$14:$F$89, "&lt;&gt;C", $G$14:$G$89, {"8W2","5W2"}, $G$14:$G$89, {"8W2";"5W2"}, $K$14:$K$89, "&lt;="&amp;$A162, $L$14:$L$89, "&gt;="&amp;$A163)), SUM(COUNTIFS($J$14:$J$89, E$106, $I$14:$I$89, "&gt; 0", $F$14:$F$89, "&lt;&gt;C", $G$14:$G$89, {"8W2","5W3"}, $G$14:$G$89, {"8W2";"5W3"}, $K$14:$K$89, "&lt;="&amp;$A162, $L$14:$L$89, "&gt;="&amp;$A163))))</f>
        <v>0</v>
      </c>
      <c r="F162" s="54">
        <f xml:space="preserve"> IF(COUNTIFS($J$14:$J$89, F$106, $I$14:$I$89, "&gt; 0", $F$14:$F$89, "&lt;&gt;C", $K$14:$K$89, "&lt;="&amp;$A162, $L$14:$L$89, "&gt;="&amp;$A163) &lt; 2, COUNTIFS($J$14:$J$89, F$106, $I$14:$I$89, "&gt; 0", $F$14:$F$89, "&lt;&gt;C", $K$14:$K$89, "&lt;="&amp;$A162, $L$14:$L$89, "&gt;="&amp;$A163), MAX(SUM(COUNTIFS($J$14:$J$89, F$106, $I$14:$I$89, "&gt; 0", $F$14:$F$89, "&lt;&gt;C", $G$14:$G$89, {"1"}, $G$14:$G$89, {"1"}, $K$14:$K$89, "&lt;="&amp;$A162, $L$14:$L$89, "&gt;="&amp;$A163)), SUM(COUNTIFS($J$14:$J$89, F$106, $I$14:$I$89, "&gt; 0", $F$14:$F$89, "&lt;&gt;C", $G$14:$G$89, {"1","5W1"}, $G$14:$G$89, {"1";"5W1"}, $K$14:$K$89, "&lt;="&amp;$A162, $L$14:$L$89, "&gt;="&amp;$A163)), SUM(COUNTIFS($J$14:$J$89, F$106, $I$14:$I$89, "&gt; 0", $F$14:$F$89, "&lt;&gt;C", $G$14:$G$89, {"1","5W2"}, $G$14:$G$89, {"1";"5W2"}, $K$14:$K$89, "&lt;="&amp;$A162, $L$14:$L$89, "&gt;="&amp;$A163)), SUM(COUNTIFS($J$14:$J$89, F$106, $I$14:$I$89, "&gt; 0", $F$14:$F$89, "&lt;&gt;C", $G$14:$G$89, {"1","5W3"}, $G$14:$G$89, {"1";"5W3"}, $K$14:$K$89, "&lt;="&amp;$A162, $L$14:$L$89, "&gt;="&amp;$A163)), SUM(COUNTIFS($J$14:$J$89, F$106, $I$14:$I$89, "&gt; 0", $F$14:$F$89, "&lt;&gt;C", $G$14:$G$89, {"1","8W1"}, $G$14:$G$89, {"1";"8W1"}, $K$14:$K$89, "&lt;="&amp;$A162, $L$14:$L$89, "&gt;="&amp;$A163)), SUM(COUNTIFS($J$14:$J$89, F$106, $I$14:$I$89, "&gt; 0", $F$14:$F$89, "&lt;&gt;C", $G$14:$G$89, {"1","8W2"}, $G$14:$G$89, {"1";"8W2"}, $K$14:$K$89, "&lt;="&amp;$A162, $L$14:$L$89, "&gt;="&amp;$A163)), SUM(COUNTIFS($J$14:$J$89, F$106, $I$14:$I$89, "&gt; 0", $F$14:$F$89, "&lt;&gt;C", $G$14:$G$89, {"8W1","5W1"}, $G$14:$G$89, {"8W1";"5W1"}, $K$14:$K$89, "&lt;="&amp;$A162, $L$14:$L$89, "&gt;="&amp;$A163)), SUM(COUNTIFS($J$14:$J$89, F$106, $I$14:$I$89, "&gt; 0", $F$14:$F$89, "&lt;&gt;C", $G$14:$G$89, {"8W1","5W2"}, $G$14:$G$89, {"8W1";"5W2"}, $K$14:$K$89, "&lt;="&amp;$A162, $L$14:$L$89, "&gt;="&amp;$A163)), SUM(COUNTIFS($J$14:$J$89, F$106, $I$14:$I$89, "&gt; 0", $F$14:$F$89, "&lt;&gt;C", $G$14:$G$89, {"8W2","5W2"}, $G$14:$G$89, {"8W2";"5W2"}, $K$14:$K$89, "&lt;="&amp;$A162, $L$14:$L$89, "&gt;="&amp;$A163)), SUM(COUNTIFS($J$14:$J$89, F$106, $I$14:$I$89, "&gt; 0", $F$14:$F$89, "&lt;&gt;C", $G$14:$G$89, {"8W2","5W3"}, $G$14:$G$89, {"8W2";"5W3"}, $K$14:$K$89, "&lt;="&amp;$A162, $L$14:$L$89, "&gt;="&amp;$A163))))</f>
        <v>1</v>
      </c>
      <c r="G162" s="54">
        <f xml:space="preserve"> IF(COUNTIFS($J$14:$J$89, G$106, $I$14:$I$89, "&gt; 0", $F$14:$F$89, "&lt;&gt;C", $K$14:$K$89, "&lt;="&amp;$A162, $L$14:$L$89, "&gt;="&amp;$A163) &lt; 2, COUNTIFS($J$14:$J$89, G$106, $I$14:$I$89, "&gt; 0", $F$14:$F$89, "&lt;&gt;C", $K$14:$K$89, "&lt;="&amp;$A162, $L$14:$L$89, "&gt;="&amp;$A163), MAX(SUM(COUNTIFS($J$14:$J$89, G$106, $I$14:$I$89, "&gt; 0", $F$14:$F$89, "&lt;&gt;C", $G$14:$G$89, {"1"}, $G$14:$G$89, {"1"}, $K$14:$K$89, "&lt;="&amp;$A162, $L$14:$L$89, "&gt;="&amp;$A163)), SUM(COUNTIFS($J$14:$J$89, G$106, $I$14:$I$89, "&gt; 0", $F$14:$F$89, "&lt;&gt;C", $G$14:$G$89, {"1","5W1"}, $G$14:$G$89, {"1";"5W1"}, $K$14:$K$89, "&lt;="&amp;$A162, $L$14:$L$89, "&gt;="&amp;$A163)), SUM(COUNTIFS($J$14:$J$89, G$106, $I$14:$I$89, "&gt; 0", $F$14:$F$89, "&lt;&gt;C", $G$14:$G$89, {"1","5W2"}, $G$14:$G$89, {"1";"5W2"}, $K$14:$K$89, "&lt;="&amp;$A162, $L$14:$L$89, "&gt;="&amp;$A163)), SUM(COUNTIFS($J$14:$J$89, G$106, $I$14:$I$89, "&gt; 0", $F$14:$F$89, "&lt;&gt;C", $G$14:$G$89, {"1","5W3"}, $G$14:$G$89, {"1";"5W3"}, $K$14:$K$89, "&lt;="&amp;$A162, $L$14:$L$89, "&gt;="&amp;$A163)), SUM(COUNTIFS($J$14:$J$89, G$106, $I$14:$I$89, "&gt; 0", $F$14:$F$89, "&lt;&gt;C", $G$14:$G$89, {"1","8W1"}, $G$14:$G$89, {"1";"8W1"}, $K$14:$K$89, "&lt;="&amp;$A162, $L$14:$L$89, "&gt;="&amp;$A163)), SUM(COUNTIFS($J$14:$J$89, G$106, $I$14:$I$89, "&gt; 0", $F$14:$F$89, "&lt;&gt;C", $G$14:$G$89, {"1","8W2"}, $G$14:$G$89, {"1";"8W2"}, $K$14:$K$89, "&lt;="&amp;$A162, $L$14:$L$89, "&gt;="&amp;$A163)), SUM(COUNTIFS($J$14:$J$89, G$106, $I$14:$I$89, "&gt; 0", $F$14:$F$89, "&lt;&gt;C", $G$14:$G$89, {"8W1","5W1"}, $G$14:$G$89, {"8W1";"5W1"}, $K$14:$K$89, "&lt;="&amp;$A162, $L$14:$L$89, "&gt;="&amp;$A163)), SUM(COUNTIFS($J$14:$J$89, G$106, $I$14:$I$89, "&gt; 0", $F$14:$F$89, "&lt;&gt;C", $G$14:$G$89, {"8W1","5W2"}, $G$14:$G$89, {"8W1";"5W2"}, $K$14:$K$89, "&lt;="&amp;$A162, $L$14:$L$89, "&gt;="&amp;$A163)), SUM(COUNTIFS($J$14:$J$89, G$106, $I$14:$I$89, "&gt; 0", $F$14:$F$89, "&lt;&gt;C", $G$14:$G$89, {"8W2","5W2"}, $G$14:$G$89, {"8W2";"5W2"}, $K$14:$K$89, "&lt;="&amp;$A162, $L$14:$L$89, "&gt;="&amp;$A163)), SUM(COUNTIFS($J$14:$J$89, G$106, $I$14:$I$89, "&gt; 0", $F$14:$F$89, "&lt;&gt;C", $G$14:$G$89, {"8W2","5W3"}, $G$14:$G$89, {"8W2";"5W3"}, $K$14:$K$89, "&lt;="&amp;$A162, $L$14:$L$89, "&gt;="&amp;$A163))))</f>
        <v>0</v>
      </c>
      <c r="H162" s="54">
        <f xml:space="preserve"> IF(COUNTIFS($J$14:$J$89, H$106, $I$14:$I$89, "&gt; 0", $F$14:$F$89, "&lt;&gt;C", $K$14:$K$89, "&lt;="&amp;$A162, $L$14:$L$89, "&gt;="&amp;$A163) &lt; 2, COUNTIFS($J$14:$J$89, H$106, $I$14:$I$89, "&gt; 0", $F$14:$F$89, "&lt;&gt;C", $K$14:$K$89, "&lt;="&amp;$A162, $L$14:$L$89, "&gt;="&amp;$A163), MAX(SUM(COUNTIFS($J$14:$J$89, H$106, $I$14:$I$89, "&gt; 0", $F$14:$F$89, "&lt;&gt;C", $G$14:$G$89, {"1"}, $G$14:$G$89, {"1"}, $K$14:$K$89, "&lt;="&amp;$A162, $L$14:$L$89, "&gt;="&amp;$A163)), SUM(COUNTIFS($J$14:$J$89, H$106, $I$14:$I$89, "&gt; 0", $F$14:$F$89, "&lt;&gt;C", $G$14:$G$89, {"1","5W1"}, $G$14:$G$89, {"1";"5W1"}, $K$14:$K$89, "&lt;="&amp;$A162, $L$14:$L$89, "&gt;="&amp;$A163)), SUM(COUNTIFS($J$14:$J$89, H$106, $I$14:$I$89, "&gt; 0", $F$14:$F$89, "&lt;&gt;C", $G$14:$G$89, {"1","5W2"}, $G$14:$G$89, {"1";"5W2"}, $K$14:$K$89, "&lt;="&amp;$A162, $L$14:$L$89, "&gt;="&amp;$A163)), SUM(COUNTIFS($J$14:$J$89, H$106, $I$14:$I$89, "&gt; 0", $F$14:$F$89, "&lt;&gt;C", $G$14:$G$89, {"1","5W3"}, $G$14:$G$89, {"1";"5W3"}, $K$14:$K$89, "&lt;="&amp;$A162, $L$14:$L$89, "&gt;="&amp;$A163)), SUM(COUNTIFS($J$14:$J$89, H$106, $I$14:$I$89, "&gt; 0", $F$14:$F$89, "&lt;&gt;C", $G$14:$G$89, {"1","8W1"}, $G$14:$G$89, {"1";"8W1"}, $K$14:$K$89, "&lt;="&amp;$A162, $L$14:$L$89, "&gt;="&amp;$A163)), SUM(COUNTIFS($J$14:$J$89, H$106, $I$14:$I$89, "&gt; 0", $F$14:$F$89, "&lt;&gt;C", $G$14:$G$89, {"1","8W2"}, $G$14:$G$89, {"1";"8W2"}, $K$14:$K$89, "&lt;="&amp;$A162, $L$14:$L$89, "&gt;="&amp;$A163)), SUM(COUNTIFS($J$14:$J$89, H$106, $I$14:$I$89, "&gt; 0", $F$14:$F$89, "&lt;&gt;C", $G$14:$G$89, {"8W1","5W1"}, $G$14:$G$89, {"8W1";"5W1"}, $K$14:$K$89, "&lt;="&amp;$A162, $L$14:$L$89, "&gt;="&amp;$A163)), SUM(COUNTIFS($J$14:$J$89, H$106, $I$14:$I$89, "&gt; 0", $F$14:$F$89, "&lt;&gt;C", $G$14:$G$89, {"8W1","5W2"}, $G$14:$G$89, {"8W1";"5W2"}, $K$14:$K$89, "&lt;="&amp;$A162, $L$14:$L$89, "&gt;="&amp;$A163)), SUM(COUNTIFS($J$14:$J$89, H$106, $I$14:$I$89, "&gt; 0", $F$14:$F$89, "&lt;&gt;C", $G$14:$G$89, {"8W2","5W2"}, $G$14:$G$89, {"8W2";"5W2"}, $K$14:$K$89, "&lt;="&amp;$A162, $L$14:$L$89, "&gt;="&amp;$A163)), SUM(COUNTIFS($J$14:$J$89, H$106, $I$14:$I$89, "&gt; 0", $F$14:$F$89, "&lt;&gt;C", $G$14:$G$89, {"8W2","5W3"}, $G$14:$G$89, {"8W2";"5W3"}, $K$14:$K$89, "&lt;="&amp;$A162, $L$14:$L$89, "&gt;="&amp;$A163))))</f>
        <v>0</v>
      </c>
      <c r="P162"/>
    </row>
    <row r="163" spans="1:27" ht="15" x14ac:dyDescent="0.25">
      <c r="A163" s="152">
        <f t="shared" si="5"/>
        <v>0.89583333333333226</v>
      </c>
      <c r="B163" s="202" t="str">
        <f t="shared" si="4"/>
        <v>9:30 PM-9:45 PM</v>
      </c>
      <c r="C163" s="54">
        <f xml:space="preserve"> IF(COUNTIFS($J$14:$J$89, C$106, $I$14:$I$89, "&gt; 0", $F$14:$F$89, "&lt;&gt;C", $K$14:$K$89, "&lt;="&amp;$A163, $L$14:$L$89, "&gt;="&amp;$A164) &lt; 2, COUNTIFS($J$14:$J$89, C$106, $I$14:$I$89, "&gt; 0", $F$14:$F$89, "&lt;&gt;C", $K$14:$K$89, "&lt;="&amp;$A163, $L$14:$L$89, "&gt;="&amp;$A164), MAX(SUM(COUNTIFS($J$14:$J$89, C$106, $I$14:$I$89, "&gt; 0", $F$14:$F$89, "&lt;&gt;C", $G$14:$G$89, {"1"}, $G$14:$G$89, {"1"}, $K$14:$K$89, "&lt;="&amp;$A163, $L$14:$L$89, "&gt;="&amp;$A164)), SUM(COUNTIFS($J$14:$J$89, C$106, $I$14:$I$89, "&gt; 0", $F$14:$F$89, "&lt;&gt;C", $G$14:$G$89, {"1","5W1"}, $G$14:$G$89, {"1";"5W1"}, $K$14:$K$89, "&lt;="&amp;$A163, $L$14:$L$89, "&gt;="&amp;$A164)), SUM(COUNTIFS($J$14:$J$89, C$106, $I$14:$I$89, "&gt; 0", $F$14:$F$89, "&lt;&gt;C", $G$14:$G$89, {"1","5W2"}, $G$14:$G$89, {"1";"5W2"}, $K$14:$K$89, "&lt;="&amp;$A163, $L$14:$L$89, "&gt;="&amp;$A164)), SUM(COUNTIFS($J$14:$J$89, C$106, $I$14:$I$89, "&gt; 0", $F$14:$F$89, "&lt;&gt;C", $G$14:$G$89, {"1","5W3"}, $G$14:$G$89, {"1";"5W3"}, $K$14:$K$89, "&lt;="&amp;$A163, $L$14:$L$89, "&gt;="&amp;$A164)), SUM(COUNTIFS($J$14:$J$89, C$106, $I$14:$I$89, "&gt; 0", $F$14:$F$89, "&lt;&gt;C", $G$14:$G$89, {"1","8W1"}, $G$14:$G$89, {"1";"8W1"}, $K$14:$K$89, "&lt;="&amp;$A163, $L$14:$L$89, "&gt;="&amp;$A164)), SUM(COUNTIFS($J$14:$J$89, C$106, $I$14:$I$89, "&gt; 0", $F$14:$F$89, "&lt;&gt;C", $G$14:$G$89, {"1","8W2"}, $G$14:$G$89, {"1";"8W2"}, $K$14:$K$89, "&lt;="&amp;$A163, $L$14:$L$89, "&gt;="&amp;$A164)), SUM(COUNTIFS($J$14:$J$89, C$106, $I$14:$I$89, "&gt; 0", $F$14:$F$89, "&lt;&gt;C", $G$14:$G$89, {"8W1","5W1"}, $G$14:$G$89, {"8W1";"5W1"}, $K$14:$K$89, "&lt;="&amp;$A163, $L$14:$L$89, "&gt;="&amp;$A164)), SUM(COUNTIFS($J$14:$J$89, C$106, $I$14:$I$89, "&gt; 0", $F$14:$F$89, "&lt;&gt;C", $G$14:$G$89, {"8W1","5W2"}, $G$14:$G$89, {"8W1";"5W2"}, $K$14:$K$89, "&lt;="&amp;$A163, $L$14:$L$89, "&gt;="&amp;$A164)), SUM(COUNTIFS($J$14:$J$89, C$106, $I$14:$I$89, "&gt; 0", $F$14:$F$89, "&lt;&gt;C", $G$14:$G$89, {"8W2","5W2"}, $G$14:$G$89, {"8W2";"5W2"}, $K$14:$K$89, "&lt;="&amp;$A163, $L$14:$L$89, "&gt;="&amp;$A164)), SUM(COUNTIFS($J$14:$J$89, C$106, $I$14:$I$89, "&gt; 0", $F$14:$F$89, "&lt;&gt;C", $G$14:$G$89, {"8W2","5W3"}, $G$14:$G$89, {"8W2";"5W3"}, $K$14:$K$89, "&lt;="&amp;$A163, $L$14:$L$89, "&gt;="&amp;$A164))))</f>
        <v>0</v>
      </c>
      <c r="D163" s="54">
        <f xml:space="preserve"> IF(COUNTIFS($J$14:$J$89, D$106, $I$14:$I$89, "&gt; 0", $F$14:$F$89, "&lt;&gt;C", $K$14:$K$89, "&lt;="&amp;$A163, $L$14:$L$89, "&gt;="&amp;$A164) &lt; 2, COUNTIFS($J$14:$J$89, D$106, $I$14:$I$89, "&gt; 0", $F$14:$F$89, "&lt;&gt;C", $K$14:$K$89, "&lt;="&amp;$A163, $L$14:$L$89, "&gt;="&amp;$A164), MAX(SUM(COUNTIFS($J$14:$J$89, D$106, $I$14:$I$89, "&gt; 0", $F$14:$F$89, "&lt;&gt;C", $G$14:$G$89, {"1"}, $G$14:$G$89, {"1"}, $K$14:$K$89, "&lt;="&amp;$A163, $L$14:$L$89, "&gt;="&amp;$A164)), SUM(COUNTIFS($J$14:$J$89, D$106, $I$14:$I$89, "&gt; 0", $F$14:$F$89, "&lt;&gt;C", $G$14:$G$89, {"1","5W1"}, $G$14:$G$89, {"1";"5W1"}, $K$14:$K$89, "&lt;="&amp;$A163, $L$14:$L$89, "&gt;="&amp;$A164)), SUM(COUNTIFS($J$14:$J$89, D$106, $I$14:$I$89, "&gt; 0", $F$14:$F$89, "&lt;&gt;C", $G$14:$G$89, {"1","5W2"}, $G$14:$G$89, {"1";"5W2"}, $K$14:$K$89, "&lt;="&amp;$A163, $L$14:$L$89, "&gt;="&amp;$A164)), SUM(COUNTIFS($J$14:$J$89, D$106, $I$14:$I$89, "&gt; 0", $F$14:$F$89, "&lt;&gt;C", $G$14:$G$89, {"1","5W3"}, $G$14:$G$89, {"1";"5W3"}, $K$14:$K$89, "&lt;="&amp;$A163, $L$14:$L$89, "&gt;="&amp;$A164)), SUM(COUNTIFS($J$14:$J$89, D$106, $I$14:$I$89, "&gt; 0", $F$14:$F$89, "&lt;&gt;C", $G$14:$G$89, {"1","8W1"}, $G$14:$G$89, {"1";"8W1"}, $K$14:$K$89, "&lt;="&amp;$A163, $L$14:$L$89, "&gt;="&amp;$A164)), SUM(COUNTIFS($J$14:$J$89, D$106, $I$14:$I$89, "&gt; 0", $F$14:$F$89, "&lt;&gt;C", $G$14:$G$89, {"1","8W2"}, $G$14:$G$89, {"1";"8W2"}, $K$14:$K$89, "&lt;="&amp;$A163, $L$14:$L$89, "&gt;="&amp;$A164)), SUM(COUNTIFS($J$14:$J$89, D$106, $I$14:$I$89, "&gt; 0", $F$14:$F$89, "&lt;&gt;C", $G$14:$G$89, {"8W1","5W1"}, $G$14:$G$89, {"8W1";"5W1"}, $K$14:$K$89, "&lt;="&amp;$A163, $L$14:$L$89, "&gt;="&amp;$A164)), SUM(COUNTIFS($J$14:$J$89, D$106, $I$14:$I$89, "&gt; 0", $F$14:$F$89, "&lt;&gt;C", $G$14:$G$89, {"8W1","5W2"}, $G$14:$G$89, {"8W1";"5W2"}, $K$14:$K$89, "&lt;="&amp;$A163, $L$14:$L$89, "&gt;="&amp;$A164)), SUM(COUNTIFS($J$14:$J$89, D$106, $I$14:$I$89, "&gt; 0", $F$14:$F$89, "&lt;&gt;C", $G$14:$G$89, {"8W2","5W2"}, $G$14:$G$89, {"8W2";"5W2"}, $K$14:$K$89, "&lt;="&amp;$A163, $L$14:$L$89, "&gt;="&amp;$A164)), SUM(COUNTIFS($J$14:$J$89, D$106, $I$14:$I$89, "&gt; 0", $F$14:$F$89, "&lt;&gt;C", $G$14:$G$89, {"8W2","5W3"}, $G$14:$G$89, {"8W2";"5W3"}, $K$14:$K$89, "&lt;="&amp;$A163, $L$14:$L$89, "&gt;="&amp;$A164))))</f>
        <v>1</v>
      </c>
      <c r="E163" s="54">
        <f xml:space="preserve"> IF(COUNTIFS($J$14:$J$89, E$106, $I$14:$I$89, "&gt; 0", $F$14:$F$89, "&lt;&gt;C", $K$14:$K$89, "&lt;="&amp;$A163, $L$14:$L$89, "&gt;="&amp;$A164) &lt; 2, COUNTIFS($J$14:$J$89, E$106, $I$14:$I$89, "&gt; 0", $F$14:$F$89, "&lt;&gt;C", $K$14:$K$89, "&lt;="&amp;$A163, $L$14:$L$89, "&gt;="&amp;$A164), MAX(SUM(COUNTIFS($J$14:$J$89, E$106, $I$14:$I$89, "&gt; 0", $F$14:$F$89, "&lt;&gt;C", $G$14:$G$89, {"1"}, $G$14:$G$89, {"1"}, $K$14:$K$89, "&lt;="&amp;$A163, $L$14:$L$89, "&gt;="&amp;$A164)), SUM(COUNTIFS($J$14:$J$89, E$106, $I$14:$I$89, "&gt; 0", $F$14:$F$89, "&lt;&gt;C", $G$14:$G$89, {"1","5W1"}, $G$14:$G$89, {"1";"5W1"}, $K$14:$K$89, "&lt;="&amp;$A163, $L$14:$L$89, "&gt;="&amp;$A164)), SUM(COUNTIFS($J$14:$J$89, E$106, $I$14:$I$89, "&gt; 0", $F$14:$F$89, "&lt;&gt;C", $G$14:$G$89, {"1","5W2"}, $G$14:$G$89, {"1";"5W2"}, $K$14:$K$89, "&lt;="&amp;$A163, $L$14:$L$89, "&gt;="&amp;$A164)), SUM(COUNTIFS($J$14:$J$89, E$106, $I$14:$I$89, "&gt; 0", $F$14:$F$89, "&lt;&gt;C", $G$14:$G$89, {"1","5W3"}, $G$14:$G$89, {"1";"5W3"}, $K$14:$K$89, "&lt;="&amp;$A163, $L$14:$L$89, "&gt;="&amp;$A164)), SUM(COUNTIFS($J$14:$J$89, E$106, $I$14:$I$89, "&gt; 0", $F$14:$F$89, "&lt;&gt;C", $G$14:$G$89, {"1","8W1"}, $G$14:$G$89, {"1";"8W1"}, $K$14:$K$89, "&lt;="&amp;$A163, $L$14:$L$89, "&gt;="&amp;$A164)), SUM(COUNTIFS($J$14:$J$89, E$106, $I$14:$I$89, "&gt; 0", $F$14:$F$89, "&lt;&gt;C", $G$14:$G$89, {"1","8W2"}, $G$14:$G$89, {"1";"8W2"}, $K$14:$K$89, "&lt;="&amp;$A163, $L$14:$L$89, "&gt;="&amp;$A164)), SUM(COUNTIFS($J$14:$J$89, E$106, $I$14:$I$89, "&gt; 0", $F$14:$F$89, "&lt;&gt;C", $G$14:$G$89, {"8W1","5W1"}, $G$14:$G$89, {"8W1";"5W1"}, $K$14:$K$89, "&lt;="&amp;$A163, $L$14:$L$89, "&gt;="&amp;$A164)), SUM(COUNTIFS($J$14:$J$89, E$106, $I$14:$I$89, "&gt; 0", $F$14:$F$89, "&lt;&gt;C", $G$14:$G$89, {"8W1","5W2"}, $G$14:$G$89, {"8W1";"5W2"}, $K$14:$K$89, "&lt;="&amp;$A163, $L$14:$L$89, "&gt;="&amp;$A164)), SUM(COUNTIFS($J$14:$J$89, E$106, $I$14:$I$89, "&gt; 0", $F$14:$F$89, "&lt;&gt;C", $G$14:$G$89, {"8W2","5W2"}, $G$14:$G$89, {"8W2";"5W2"}, $K$14:$K$89, "&lt;="&amp;$A163, $L$14:$L$89, "&gt;="&amp;$A164)), SUM(COUNTIFS($J$14:$J$89, E$106, $I$14:$I$89, "&gt; 0", $F$14:$F$89, "&lt;&gt;C", $G$14:$G$89, {"8W2","5W3"}, $G$14:$G$89, {"8W2";"5W3"}, $K$14:$K$89, "&lt;="&amp;$A163, $L$14:$L$89, "&gt;="&amp;$A164))))</f>
        <v>0</v>
      </c>
      <c r="F163" s="54">
        <f xml:space="preserve"> IF(COUNTIFS($J$14:$J$89, F$106, $I$14:$I$89, "&gt; 0", $F$14:$F$89, "&lt;&gt;C", $K$14:$K$89, "&lt;="&amp;$A163, $L$14:$L$89, "&gt;="&amp;$A164) &lt; 2, COUNTIFS($J$14:$J$89, F$106, $I$14:$I$89, "&gt; 0", $F$14:$F$89, "&lt;&gt;C", $K$14:$K$89, "&lt;="&amp;$A163, $L$14:$L$89, "&gt;="&amp;$A164), MAX(SUM(COUNTIFS($J$14:$J$89, F$106, $I$14:$I$89, "&gt; 0", $F$14:$F$89, "&lt;&gt;C", $G$14:$G$89, {"1"}, $G$14:$G$89, {"1"}, $K$14:$K$89, "&lt;="&amp;$A163, $L$14:$L$89, "&gt;="&amp;$A164)), SUM(COUNTIFS($J$14:$J$89, F$106, $I$14:$I$89, "&gt; 0", $F$14:$F$89, "&lt;&gt;C", $G$14:$G$89, {"1","5W1"}, $G$14:$G$89, {"1";"5W1"}, $K$14:$K$89, "&lt;="&amp;$A163, $L$14:$L$89, "&gt;="&amp;$A164)), SUM(COUNTIFS($J$14:$J$89, F$106, $I$14:$I$89, "&gt; 0", $F$14:$F$89, "&lt;&gt;C", $G$14:$G$89, {"1","5W2"}, $G$14:$G$89, {"1";"5W2"}, $K$14:$K$89, "&lt;="&amp;$A163, $L$14:$L$89, "&gt;="&amp;$A164)), SUM(COUNTIFS($J$14:$J$89, F$106, $I$14:$I$89, "&gt; 0", $F$14:$F$89, "&lt;&gt;C", $G$14:$G$89, {"1","5W3"}, $G$14:$G$89, {"1";"5W3"}, $K$14:$K$89, "&lt;="&amp;$A163, $L$14:$L$89, "&gt;="&amp;$A164)), SUM(COUNTIFS($J$14:$J$89, F$106, $I$14:$I$89, "&gt; 0", $F$14:$F$89, "&lt;&gt;C", $G$14:$G$89, {"1","8W1"}, $G$14:$G$89, {"1";"8W1"}, $K$14:$K$89, "&lt;="&amp;$A163, $L$14:$L$89, "&gt;="&amp;$A164)), SUM(COUNTIFS($J$14:$J$89, F$106, $I$14:$I$89, "&gt; 0", $F$14:$F$89, "&lt;&gt;C", $G$14:$G$89, {"1","8W2"}, $G$14:$G$89, {"1";"8W2"}, $K$14:$K$89, "&lt;="&amp;$A163, $L$14:$L$89, "&gt;="&amp;$A164)), SUM(COUNTIFS($J$14:$J$89, F$106, $I$14:$I$89, "&gt; 0", $F$14:$F$89, "&lt;&gt;C", $G$14:$G$89, {"8W1","5W1"}, $G$14:$G$89, {"8W1";"5W1"}, $K$14:$K$89, "&lt;="&amp;$A163, $L$14:$L$89, "&gt;="&amp;$A164)), SUM(COUNTIFS($J$14:$J$89, F$106, $I$14:$I$89, "&gt; 0", $F$14:$F$89, "&lt;&gt;C", $G$14:$G$89, {"8W1","5W2"}, $G$14:$G$89, {"8W1";"5W2"}, $K$14:$K$89, "&lt;="&amp;$A163, $L$14:$L$89, "&gt;="&amp;$A164)), SUM(COUNTIFS($J$14:$J$89, F$106, $I$14:$I$89, "&gt; 0", $F$14:$F$89, "&lt;&gt;C", $G$14:$G$89, {"8W2","5W2"}, $G$14:$G$89, {"8W2";"5W2"}, $K$14:$K$89, "&lt;="&amp;$A163, $L$14:$L$89, "&gt;="&amp;$A164)), SUM(COUNTIFS($J$14:$J$89, F$106, $I$14:$I$89, "&gt; 0", $F$14:$F$89, "&lt;&gt;C", $G$14:$G$89, {"8W2","5W3"}, $G$14:$G$89, {"8W2";"5W3"}, $K$14:$K$89, "&lt;="&amp;$A163, $L$14:$L$89, "&gt;="&amp;$A164))))</f>
        <v>1</v>
      </c>
      <c r="G163" s="54">
        <f xml:space="preserve"> IF(COUNTIFS($J$14:$J$89, G$106, $I$14:$I$89, "&gt; 0", $F$14:$F$89, "&lt;&gt;C", $K$14:$K$89, "&lt;="&amp;$A163, $L$14:$L$89, "&gt;="&amp;$A164) &lt; 2, COUNTIFS($J$14:$J$89, G$106, $I$14:$I$89, "&gt; 0", $F$14:$F$89, "&lt;&gt;C", $K$14:$K$89, "&lt;="&amp;$A163, $L$14:$L$89, "&gt;="&amp;$A164), MAX(SUM(COUNTIFS($J$14:$J$89, G$106, $I$14:$I$89, "&gt; 0", $F$14:$F$89, "&lt;&gt;C", $G$14:$G$89, {"1"}, $G$14:$G$89, {"1"}, $K$14:$K$89, "&lt;="&amp;$A163, $L$14:$L$89, "&gt;="&amp;$A164)), SUM(COUNTIFS($J$14:$J$89, G$106, $I$14:$I$89, "&gt; 0", $F$14:$F$89, "&lt;&gt;C", $G$14:$G$89, {"1","5W1"}, $G$14:$G$89, {"1";"5W1"}, $K$14:$K$89, "&lt;="&amp;$A163, $L$14:$L$89, "&gt;="&amp;$A164)), SUM(COUNTIFS($J$14:$J$89, G$106, $I$14:$I$89, "&gt; 0", $F$14:$F$89, "&lt;&gt;C", $G$14:$G$89, {"1","5W2"}, $G$14:$G$89, {"1";"5W2"}, $K$14:$K$89, "&lt;="&amp;$A163, $L$14:$L$89, "&gt;="&amp;$A164)), SUM(COUNTIFS($J$14:$J$89, G$106, $I$14:$I$89, "&gt; 0", $F$14:$F$89, "&lt;&gt;C", $G$14:$G$89, {"1","5W3"}, $G$14:$G$89, {"1";"5W3"}, $K$14:$K$89, "&lt;="&amp;$A163, $L$14:$L$89, "&gt;="&amp;$A164)), SUM(COUNTIFS($J$14:$J$89, G$106, $I$14:$I$89, "&gt; 0", $F$14:$F$89, "&lt;&gt;C", $G$14:$G$89, {"1","8W1"}, $G$14:$G$89, {"1";"8W1"}, $K$14:$K$89, "&lt;="&amp;$A163, $L$14:$L$89, "&gt;="&amp;$A164)), SUM(COUNTIFS($J$14:$J$89, G$106, $I$14:$I$89, "&gt; 0", $F$14:$F$89, "&lt;&gt;C", $G$14:$G$89, {"1","8W2"}, $G$14:$G$89, {"1";"8W2"}, $K$14:$K$89, "&lt;="&amp;$A163, $L$14:$L$89, "&gt;="&amp;$A164)), SUM(COUNTIFS($J$14:$J$89, G$106, $I$14:$I$89, "&gt; 0", $F$14:$F$89, "&lt;&gt;C", $G$14:$G$89, {"8W1","5W1"}, $G$14:$G$89, {"8W1";"5W1"}, $K$14:$K$89, "&lt;="&amp;$A163, $L$14:$L$89, "&gt;="&amp;$A164)), SUM(COUNTIFS($J$14:$J$89, G$106, $I$14:$I$89, "&gt; 0", $F$14:$F$89, "&lt;&gt;C", $G$14:$G$89, {"8W1","5W2"}, $G$14:$G$89, {"8W1";"5W2"}, $K$14:$K$89, "&lt;="&amp;$A163, $L$14:$L$89, "&gt;="&amp;$A164)), SUM(COUNTIFS($J$14:$J$89, G$106, $I$14:$I$89, "&gt; 0", $F$14:$F$89, "&lt;&gt;C", $G$14:$G$89, {"8W2","5W2"}, $G$14:$G$89, {"8W2";"5W2"}, $K$14:$K$89, "&lt;="&amp;$A163, $L$14:$L$89, "&gt;="&amp;$A164)), SUM(COUNTIFS($J$14:$J$89, G$106, $I$14:$I$89, "&gt; 0", $F$14:$F$89, "&lt;&gt;C", $G$14:$G$89, {"8W2","5W3"}, $G$14:$G$89, {"8W2";"5W3"}, $K$14:$K$89, "&lt;="&amp;$A163, $L$14:$L$89, "&gt;="&amp;$A164))))</f>
        <v>0</v>
      </c>
      <c r="H163" s="54">
        <f xml:space="preserve"> IF(COUNTIFS($J$14:$J$89, H$106, $I$14:$I$89, "&gt; 0", $F$14:$F$89, "&lt;&gt;C", $K$14:$K$89, "&lt;="&amp;$A163, $L$14:$L$89, "&gt;="&amp;$A164) &lt; 2, COUNTIFS($J$14:$J$89, H$106, $I$14:$I$89, "&gt; 0", $F$14:$F$89, "&lt;&gt;C", $K$14:$K$89, "&lt;="&amp;$A163, $L$14:$L$89, "&gt;="&amp;$A164), MAX(SUM(COUNTIFS($J$14:$J$89, H$106, $I$14:$I$89, "&gt; 0", $F$14:$F$89, "&lt;&gt;C", $G$14:$G$89, {"1"}, $G$14:$G$89, {"1"}, $K$14:$K$89, "&lt;="&amp;$A163, $L$14:$L$89, "&gt;="&amp;$A164)), SUM(COUNTIFS($J$14:$J$89, H$106, $I$14:$I$89, "&gt; 0", $F$14:$F$89, "&lt;&gt;C", $G$14:$G$89, {"1","5W1"}, $G$14:$G$89, {"1";"5W1"}, $K$14:$K$89, "&lt;="&amp;$A163, $L$14:$L$89, "&gt;="&amp;$A164)), SUM(COUNTIFS($J$14:$J$89, H$106, $I$14:$I$89, "&gt; 0", $F$14:$F$89, "&lt;&gt;C", $G$14:$G$89, {"1","5W2"}, $G$14:$G$89, {"1";"5W2"}, $K$14:$K$89, "&lt;="&amp;$A163, $L$14:$L$89, "&gt;="&amp;$A164)), SUM(COUNTIFS($J$14:$J$89, H$106, $I$14:$I$89, "&gt; 0", $F$14:$F$89, "&lt;&gt;C", $G$14:$G$89, {"1","5W3"}, $G$14:$G$89, {"1";"5W3"}, $K$14:$K$89, "&lt;="&amp;$A163, $L$14:$L$89, "&gt;="&amp;$A164)), SUM(COUNTIFS($J$14:$J$89, H$106, $I$14:$I$89, "&gt; 0", $F$14:$F$89, "&lt;&gt;C", $G$14:$G$89, {"1","8W1"}, $G$14:$G$89, {"1";"8W1"}, $K$14:$K$89, "&lt;="&amp;$A163, $L$14:$L$89, "&gt;="&amp;$A164)), SUM(COUNTIFS($J$14:$J$89, H$106, $I$14:$I$89, "&gt; 0", $F$14:$F$89, "&lt;&gt;C", $G$14:$G$89, {"1","8W2"}, $G$14:$G$89, {"1";"8W2"}, $K$14:$K$89, "&lt;="&amp;$A163, $L$14:$L$89, "&gt;="&amp;$A164)), SUM(COUNTIFS($J$14:$J$89, H$106, $I$14:$I$89, "&gt; 0", $F$14:$F$89, "&lt;&gt;C", $G$14:$G$89, {"8W1","5W1"}, $G$14:$G$89, {"8W1";"5W1"}, $K$14:$K$89, "&lt;="&amp;$A163, $L$14:$L$89, "&gt;="&amp;$A164)), SUM(COUNTIFS($J$14:$J$89, H$106, $I$14:$I$89, "&gt; 0", $F$14:$F$89, "&lt;&gt;C", $G$14:$G$89, {"8W1","5W2"}, $G$14:$G$89, {"8W1";"5W2"}, $K$14:$K$89, "&lt;="&amp;$A163, $L$14:$L$89, "&gt;="&amp;$A164)), SUM(COUNTIFS($J$14:$J$89, H$106, $I$14:$I$89, "&gt; 0", $F$14:$F$89, "&lt;&gt;C", $G$14:$G$89, {"8W2","5W2"}, $G$14:$G$89, {"8W2";"5W2"}, $K$14:$K$89, "&lt;="&amp;$A163, $L$14:$L$89, "&gt;="&amp;$A164)), SUM(COUNTIFS($J$14:$J$89, H$106, $I$14:$I$89, "&gt; 0", $F$14:$F$89, "&lt;&gt;C", $G$14:$G$89, {"8W2","5W3"}, $G$14:$G$89, {"8W2";"5W3"}, $K$14:$K$89, "&lt;="&amp;$A163, $L$14:$L$89, "&gt;="&amp;$A164))))</f>
        <v>0</v>
      </c>
      <c r="P163"/>
    </row>
    <row r="164" spans="1:27" ht="15" x14ac:dyDescent="0.25">
      <c r="A164" s="152">
        <f t="shared" si="5"/>
        <v>0.90624999999999889</v>
      </c>
      <c r="B164" s="202" t="str">
        <f t="shared" si="4"/>
        <v>9:45 PM-10:00 PM</v>
      </c>
      <c r="C164" s="54">
        <f xml:space="preserve"> IF(COUNTIFS($J$14:$J$89, C$106, $I$14:$I$89, "&gt; 0", $F$14:$F$89, "&lt;&gt;C", $K$14:$K$89, "&lt;="&amp;$A164, $L$14:$L$89, "&gt;="&amp;$A165) &lt; 2, COUNTIFS($J$14:$J$89, C$106, $I$14:$I$89, "&gt; 0", $F$14:$F$89, "&lt;&gt;C", $K$14:$K$89, "&lt;="&amp;$A164, $L$14:$L$89, "&gt;="&amp;$A165), MAX(SUM(COUNTIFS($J$14:$J$89, C$106, $I$14:$I$89, "&gt; 0", $F$14:$F$89, "&lt;&gt;C", $G$14:$G$89, {"1"}, $G$14:$G$89, {"1"}, $K$14:$K$89, "&lt;="&amp;$A164, $L$14:$L$89, "&gt;="&amp;$A165)), SUM(COUNTIFS($J$14:$J$89, C$106, $I$14:$I$89, "&gt; 0", $F$14:$F$89, "&lt;&gt;C", $G$14:$G$89, {"1","5W1"}, $G$14:$G$89, {"1";"5W1"}, $K$14:$K$89, "&lt;="&amp;$A164, $L$14:$L$89, "&gt;="&amp;$A165)), SUM(COUNTIFS($J$14:$J$89, C$106, $I$14:$I$89, "&gt; 0", $F$14:$F$89, "&lt;&gt;C", $G$14:$G$89, {"1","5W2"}, $G$14:$G$89, {"1";"5W2"}, $K$14:$K$89, "&lt;="&amp;$A164, $L$14:$L$89, "&gt;="&amp;$A165)), SUM(COUNTIFS($J$14:$J$89, C$106, $I$14:$I$89, "&gt; 0", $F$14:$F$89, "&lt;&gt;C", $G$14:$G$89, {"1","5W3"}, $G$14:$G$89, {"1";"5W3"}, $K$14:$K$89, "&lt;="&amp;$A164, $L$14:$L$89, "&gt;="&amp;$A165)), SUM(COUNTIFS($J$14:$J$89, C$106, $I$14:$I$89, "&gt; 0", $F$14:$F$89, "&lt;&gt;C", $G$14:$G$89, {"1","8W1"}, $G$14:$G$89, {"1";"8W1"}, $K$14:$K$89, "&lt;="&amp;$A164, $L$14:$L$89, "&gt;="&amp;$A165)), SUM(COUNTIFS($J$14:$J$89, C$106, $I$14:$I$89, "&gt; 0", $F$14:$F$89, "&lt;&gt;C", $G$14:$G$89, {"1","8W2"}, $G$14:$G$89, {"1";"8W2"}, $K$14:$K$89, "&lt;="&amp;$A164, $L$14:$L$89, "&gt;="&amp;$A165)), SUM(COUNTIFS($J$14:$J$89, C$106, $I$14:$I$89, "&gt; 0", $F$14:$F$89, "&lt;&gt;C", $G$14:$G$89, {"8W1","5W1"}, $G$14:$G$89, {"8W1";"5W1"}, $K$14:$K$89, "&lt;="&amp;$A164, $L$14:$L$89, "&gt;="&amp;$A165)), SUM(COUNTIFS($J$14:$J$89, C$106, $I$14:$I$89, "&gt; 0", $F$14:$F$89, "&lt;&gt;C", $G$14:$G$89, {"8W1","5W2"}, $G$14:$G$89, {"8W1";"5W2"}, $K$14:$K$89, "&lt;="&amp;$A164, $L$14:$L$89, "&gt;="&amp;$A165)), SUM(COUNTIFS($J$14:$J$89, C$106, $I$14:$I$89, "&gt; 0", $F$14:$F$89, "&lt;&gt;C", $G$14:$G$89, {"8W2","5W2"}, $G$14:$G$89, {"8W2";"5W2"}, $K$14:$K$89, "&lt;="&amp;$A164, $L$14:$L$89, "&gt;="&amp;$A165)), SUM(COUNTIFS($J$14:$J$89, C$106, $I$14:$I$89, "&gt; 0", $F$14:$F$89, "&lt;&gt;C", $G$14:$G$89, {"8W2","5W3"}, $G$14:$G$89, {"8W2";"5W3"}, $K$14:$K$89, "&lt;="&amp;$A164, $L$14:$L$89, "&gt;="&amp;$A165))))</f>
        <v>0</v>
      </c>
      <c r="D164" s="54">
        <f xml:space="preserve"> IF(COUNTIFS($J$14:$J$89, D$106, $I$14:$I$89, "&gt; 0", $F$14:$F$89, "&lt;&gt;C", $K$14:$K$89, "&lt;="&amp;$A164, $L$14:$L$89, "&gt;="&amp;$A165) &lt; 2, COUNTIFS($J$14:$J$89, D$106, $I$14:$I$89, "&gt; 0", $F$14:$F$89, "&lt;&gt;C", $K$14:$K$89, "&lt;="&amp;$A164, $L$14:$L$89, "&gt;="&amp;$A165), MAX(SUM(COUNTIFS($J$14:$J$89, D$106, $I$14:$I$89, "&gt; 0", $F$14:$F$89, "&lt;&gt;C", $G$14:$G$89, {"1"}, $G$14:$G$89, {"1"}, $K$14:$K$89, "&lt;="&amp;$A164, $L$14:$L$89, "&gt;="&amp;$A165)), SUM(COUNTIFS($J$14:$J$89, D$106, $I$14:$I$89, "&gt; 0", $F$14:$F$89, "&lt;&gt;C", $G$14:$G$89, {"1","5W1"}, $G$14:$G$89, {"1";"5W1"}, $K$14:$K$89, "&lt;="&amp;$A164, $L$14:$L$89, "&gt;="&amp;$A165)), SUM(COUNTIFS($J$14:$J$89, D$106, $I$14:$I$89, "&gt; 0", $F$14:$F$89, "&lt;&gt;C", $G$14:$G$89, {"1","5W2"}, $G$14:$G$89, {"1";"5W2"}, $K$14:$K$89, "&lt;="&amp;$A164, $L$14:$L$89, "&gt;="&amp;$A165)), SUM(COUNTIFS($J$14:$J$89, D$106, $I$14:$I$89, "&gt; 0", $F$14:$F$89, "&lt;&gt;C", $G$14:$G$89, {"1","5W3"}, $G$14:$G$89, {"1";"5W3"}, $K$14:$K$89, "&lt;="&amp;$A164, $L$14:$L$89, "&gt;="&amp;$A165)), SUM(COUNTIFS($J$14:$J$89, D$106, $I$14:$I$89, "&gt; 0", $F$14:$F$89, "&lt;&gt;C", $G$14:$G$89, {"1","8W1"}, $G$14:$G$89, {"1";"8W1"}, $K$14:$K$89, "&lt;="&amp;$A164, $L$14:$L$89, "&gt;="&amp;$A165)), SUM(COUNTIFS($J$14:$J$89, D$106, $I$14:$I$89, "&gt; 0", $F$14:$F$89, "&lt;&gt;C", $G$14:$G$89, {"1","8W2"}, $G$14:$G$89, {"1";"8W2"}, $K$14:$K$89, "&lt;="&amp;$A164, $L$14:$L$89, "&gt;="&amp;$A165)), SUM(COUNTIFS($J$14:$J$89, D$106, $I$14:$I$89, "&gt; 0", $F$14:$F$89, "&lt;&gt;C", $G$14:$G$89, {"8W1","5W1"}, $G$14:$G$89, {"8W1";"5W1"}, $K$14:$K$89, "&lt;="&amp;$A164, $L$14:$L$89, "&gt;="&amp;$A165)), SUM(COUNTIFS($J$14:$J$89, D$106, $I$14:$I$89, "&gt; 0", $F$14:$F$89, "&lt;&gt;C", $G$14:$G$89, {"8W1","5W2"}, $G$14:$G$89, {"8W1";"5W2"}, $K$14:$K$89, "&lt;="&amp;$A164, $L$14:$L$89, "&gt;="&amp;$A165)), SUM(COUNTIFS($J$14:$J$89, D$106, $I$14:$I$89, "&gt; 0", $F$14:$F$89, "&lt;&gt;C", $G$14:$G$89, {"8W2","5W2"}, $G$14:$G$89, {"8W2";"5W2"}, $K$14:$K$89, "&lt;="&amp;$A164, $L$14:$L$89, "&gt;="&amp;$A165)), SUM(COUNTIFS($J$14:$J$89, D$106, $I$14:$I$89, "&gt; 0", $F$14:$F$89, "&lt;&gt;C", $G$14:$G$89, {"8W2","5W3"}, $G$14:$G$89, {"8W2";"5W3"}, $K$14:$K$89, "&lt;="&amp;$A164, $L$14:$L$89, "&gt;="&amp;$A165))))</f>
        <v>0</v>
      </c>
      <c r="E164" s="54">
        <f xml:space="preserve"> IF(COUNTIFS($J$14:$J$89, E$106, $I$14:$I$89, "&gt; 0", $F$14:$F$89, "&lt;&gt;C", $K$14:$K$89, "&lt;="&amp;$A164, $L$14:$L$89, "&gt;="&amp;$A165) &lt; 2, COUNTIFS($J$14:$J$89, E$106, $I$14:$I$89, "&gt; 0", $F$14:$F$89, "&lt;&gt;C", $K$14:$K$89, "&lt;="&amp;$A164, $L$14:$L$89, "&gt;="&amp;$A165), MAX(SUM(COUNTIFS($J$14:$J$89, E$106, $I$14:$I$89, "&gt; 0", $F$14:$F$89, "&lt;&gt;C", $G$14:$G$89, {"1"}, $G$14:$G$89, {"1"}, $K$14:$K$89, "&lt;="&amp;$A164, $L$14:$L$89, "&gt;="&amp;$A165)), SUM(COUNTIFS($J$14:$J$89, E$106, $I$14:$I$89, "&gt; 0", $F$14:$F$89, "&lt;&gt;C", $G$14:$G$89, {"1","5W1"}, $G$14:$G$89, {"1";"5W1"}, $K$14:$K$89, "&lt;="&amp;$A164, $L$14:$L$89, "&gt;="&amp;$A165)), SUM(COUNTIFS($J$14:$J$89, E$106, $I$14:$I$89, "&gt; 0", $F$14:$F$89, "&lt;&gt;C", $G$14:$G$89, {"1","5W2"}, $G$14:$G$89, {"1";"5W2"}, $K$14:$K$89, "&lt;="&amp;$A164, $L$14:$L$89, "&gt;="&amp;$A165)), SUM(COUNTIFS($J$14:$J$89, E$106, $I$14:$I$89, "&gt; 0", $F$14:$F$89, "&lt;&gt;C", $G$14:$G$89, {"1","5W3"}, $G$14:$G$89, {"1";"5W3"}, $K$14:$K$89, "&lt;="&amp;$A164, $L$14:$L$89, "&gt;="&amp;$A165)), SUM(COUNTIFS($J$14:$J$89, E$106, $I$14:$I$89, "&gt; 0", $F$14:$F$89, "&lt;&gt;C", $G$14:$G$89, {"1","8W1"}, $G$14:$G$89, {"1";"8W1"}, $K$14:$K$89, "&lt;="&amp;$A164, $L$14:$L$89, "&gt;="&amp;$A165)), SUM(COUNTIFS($J$14:$J$89, E$106, $I$14:$I$89, "&gt; 0", $F$14:$F$89, "&lt;&gt;C", $G$14:$G$89, {"1","8W2"}, $G$14:$G$89, {"1";"8W2"}, $K$14:$K$89, "&lt;="&amp;$A164, $L$14:$L$89, "&gt;="&amp;$A165)), SUM(COUNTIFS($J$14:$J$89, E$106, $I$14:$I$89, "&gt; 0", $F$14:$F$89, "&lt;&gt;C", $G$14:$G$89, {"8W1","5W1"}, $G$14:$G$89, {"8W1";"5W1"}, $K$14:$K$89, "&lt;="&amp;$A164, $L$14:$L$89, "&gt;="&amp;$A165)), SUM(COUNTIFS($J$14:$J$89, E$106, $I$14:$I$89, "&gt; 0", $F$14:$F$89, "&lt;&gt;C", $G$14:$G$89, {"8W1","5W2"}, $G$14:$G$89, {"8W1";"5W2"}, $K$14:$K$89, "&lt;="&amp;$A164, $L$14:$L$89, "&gt;="&amp;$A165)), SUM(COUNTIFS($J$14:$J$89, E$106, $I$14:$I$89, "&gt; 0", $F$14:$F$89, "&lt;&gt;C", $G$14:$G$89, {"8W2","5W2"}, $G$14:$G$89, {"8W2";"5W2"}, $K$14:$K$89, "&lt;="&amp;$A164, $L$14:$L$89, "&gt;="&amp;$A165)), SUM(COUNTIFS($J$14:$J$89, E$106, $I$14:$I$89, "&gt; 0", $F$14:$F$89, "&lt;&gt;C", $G$14:$G$89, {"8W2","5W3"}, $G$14:$G$89, {"8W2";"5W3"}, $K$14:$K$89, "&lt;="&amp;$A164, $L$14:$L$89, "&gt;="&amp;$A165))))</f>
        <v>0</v>
      </c>
      <c r="F164" s="54">
        <f xml:space="preserve"> IF(COUNTIFS($J$14:$J$89, F$106, $I$14:$I$89, "&gt; 0", $F$14:$F$89, "&lt;&gt;C", $K$14:$K$89, "&lt;="&amp;$A164, $L$14:$L$89, "&gt;="&amp;$A165) &lt; 2, COUNTIFS($J$14:$J$89, F$106, $I$14:$I$89, "&gt; 0", $F$14:$F$89, "&lt;&gt;C", $K$14:$K$89, "&lt;="&amp;$A164, $L$14:$L$89, "&gt;="&amp;$A165), MAX(SUM(COUNTIFS($J$14:$J$89, F$106, $I$14:$I$89, "&gt; 0", $F$14:$F$89, "&lt;&gt;C", $G$14:$G$89, {"1"}, $G$14:$G$89, {"1"}, $K$14:$K$89, "&lt;="&amp;$A164, $L$14:$L$89, "&gt;="&amp;$A165)), SUM(COUNTIFS($J$14:$J$89, F$106, $I$14:$I$89, "&gt; 0", $F$14:$F$89, "&lt;&gt;C", $G$14:$G$89, {"1","5W1"}, $G$14:$G$89, {"1";"5W1"}, $K$14:$K$89, "&lt;="&amp;$A164, $L$14:$L$89, "&gt;="&amp;$A165)), SUM(COUNTIFS($J$14:$J$89, F$106, $I$14:$I$89, "&gt; 0", $F$14:$F$89, "&lt;&gt;C", $G$14:$G$89, {"1","5W2"}, $G$14:$G$89, {"1";"5W2"}, $K$14:$K$89, "&lt;="&amp;$A164, $L$14:$L$89, "&gt;="&amp;$A165)), SUM(COUNTIFS($J$14:$J$89, F$106, $I$14:$I$89, "&gt; 0", $F$14:$F$89, "&lt;&gt;C", $G$14:$G$89, {"1","5W3"}, $G$14:$G$89, {"1";"5W3"}, $K$14:$K$89, "&lt;="&amp;$A164, $L$14:$L$89, "&gt;="&amp;$A165)), SUM(COUNTIFS($J$14:$J$89, F$106, $I$14:$I$89, "&gt; 0", $F$14:$F$89, "&lt;&gt;C", $G$14:$G$89, {"1","8W1"}, $G$14:$G$89, {"1";"8W1"}, $K$14:$K$89, "&lt;="&amp;$A164, $L$14:$L$89, "&gt;="&amp;$A165)), SUM(COUNTIFS($J$14:$J$89, F$106, $I$14:$I$89, "&gt; 0", $F$14:$F$89, "&lt;&gt;C", $G$14:$G$89, {"1","8W2"}, $G$14:$G$89, {"1";"8W2"}, $K$14:$K$89, "&lt;="&amp;$A164, $L$14:$L$89, "&gt;="&amp;$A165)), SUM(COUNTIFS($J$14:$J$89, F$106, $I$14:$I$89, "&gt; 0", $F$14:$F$89, "&lt;&gt;C", $G$14:$G$89, {"8W1","5W1"}, $G$14:$G$89, {"8W1";"5W1"}, $K$14:$K$89, "&lt;="&amp;$A164, $L$14:$L$89, "&gt;="&amp;$A165)), SUM(COUNTIFS($J$14:$J$89, F$106, $I$14:$I$89, "&gt; 0", $F$14:$F$89, "&lt;&gt;C", $G$14:$G$89, {"8W1","5W2"}, $G$14:$G$89, {"8W1";"5W2"}, $K$14:$K$89, "&lt;="&amp;$A164, $L$14:$L$89, "&gt;="&amp;$A165)), SUM(COUNTIFS($J$14:$J$89, F$106, $I$14:$I$89, "&gt; 0", $F$14:$F$89, "&lt;&gt;C", $G$14:$G$89, {"8W2","5W2"}, $G$14:$G$89, {"8W2";"5W2"}, $K$14:$K$89, "&lt;="&amp;$A164, $L$14:$L$89, "&gt;="&amp;$A165)), SUM(COUNTIFS($J$14:$J$89, F$106, $I$14:$I$89, "&gt; 0", $F$14:$F$89, "&lt;&gt;C", $G$14:$G$89, {"8W2","5W3"}, $G$14:$G$89, {"8W2";"5W3"}, $K$14:$K$89, "&lt;="&amp;$A164, $L$14:$L$89, "&gt;="&amp;$A165))))</f>
        <v>0</v>
      </c>
      <c r="G164" s="54">
        <f xml:space="preserve"> IF(COUNTIFS($J$14:$J$89, G$106, $I$14:$I$89, "&gt; 0", $F$14:$F$89, "&lt;&gt;C", $K$14:$K$89, "&lt;="&amp;$A164, $L$14:$L$89, "&gt;="&amp;$A165) &lt; 2, COUNTIFS($J$14:$J$89, G$106, $I$14:$I$89, "&gt; 0", $F$14:$F$89, "&lt;&gt;C", $K$14:$K$89, "&lt;="&amp;$A164, $L$14:$L$89, "&gt;="&amp;$A165), MAX(SUM(COUNTIFS($J$14:$J$89, G$106, $I$14:$I$89, "&gt; 0", $F$14:$F$89, "&lt;&gt;C", $G$14:$G$89, {"1"}, $G$14:$G$89, {"1"}, $K$14:$K$89, "&lt;="&amp;$A164, $L$14:$L$89, "&gt;="&amp;$A165)), SUM(COUNTIFS($J$14:$J$89, G$106, $I$14:$I$89, "&gt; 0", $F$14:$F$89, "&lt;&gt;C", $G$14:$G$89, {"1","5W1"}, $G$14:$G$89, {"1";"5W1"}, $K$14:$K$89, "&lt;="&amp;$A164, $L$14:$L$89, "&gt;="&amp;$A165)), SUM(COUNTIFS($J$14:$J$89, G$106, $I$14:$I$89, "&gt; 0", $F$14:$F$89, "&lt;&gt;C", $G$14:$G$89, {"1","5W2"}, $G$14:$G$89, {"1";"5W2"}, $K$14:$K$89, "&lt;="&amp;$A164, $L$14:$L$89, "&gt;="&amp;$A165)), SUM(COUNTIFS($J$14:$J$89, G$106, $I$14:$I$89, "&gt; 0", $F$14:$F$89, "&lt;&gt;C", $G$14:$G$89, {"1","5W3"}, $G$14:$G$89, {"1";"5W3"}, $K$14:$K$89, "&lt;="&amp;$A164, $L$14:$L$89, "&gt;="&amp;$A165)), SUM(COUNTIFS($J$14:$J$89, G$106, $I$14:$I$89, "&gt; 0", $F$14:$F$89, "&lt;&gt;C", $G$14:$G$89, {"1","8W1"}, $G$14:$G$89, {"1";"8W1"}, $K$14:$K$89, "&lt;="&amp;$A164, $L$14:$L$89, "&gt;="&amp;$A165)), SUM(COUNTIFS($J$14:$J$89, G$106, $I$14:$I$89, "&gt; 0", $F$14:$F$89, "&lt;&gt;C", $G$14:$G$89, {"1","8W2"}, $G$14:$G$89, {"1";"8W2"}, $K$14:$K$89, "&lt;="&amp;$A164, $L$14:$L$89, "&gt;="&amp;$A165)), SUM(COUNTIFS($J$14:$J$89, G$106, $I$14:$I$89, "&gt; 0", $F$14:$F$89, "&lt;&gt;C", $G$14:$G$89, {"8W1","5W1"}, $G$14:$G$89, {"8W1";"5W1"}, $K$14:$K$89, "&lt;="&amp;$A164, $L$14:$L$89, "&gt;="&amp;$A165)), SUM(COUNTIFS($J$14:$J$89, G$106, $I$14:$I$89, "&gt; 0", $F$14:$F$89, "&lt;&gt;C", $G$14:$G$89, {"8W1","5W2"}, $G$14:$G$89, {"8W1";"5W2"}, $K$14:$K$89, "&lt;="&amp;$A164, $L$14:$L$89, "&gt;="&amp;$A165)), SUM(COUNTIFS($J$14:$J$89, G$106, $I$14:$I$89, "&gt; 0", $F$14:$F$89, "&lt;&gt;C", $G$14:$G$89, {"8W2","5W2"}, $G$14:$G$89, {"8W2";"5W2"}, $K$14:$K$89, "&lt;="&amp;$A164, $L$14:$L$89, "&gt;="&amp;$A165)), SUM(COUNTIFS($J$14:$J$89, G$106, $I$14:$I$89, "&gt; 0", $F$14:$F$89, "&lt;&gt;C", $G$14:$G$89, {"8W2","5W3"}, $G$14:$G$89, {"8W2";"5W3"}, $K$14:$K$89, "&lt;="&amp;$A164, $L$14:$L$89, "&gt;="&amp;$A165))))</f>
        <v>0</v>
      </c>
      <c r="H164" s="54">
        <f xml:space="preserve"> IF(COUNTIFS($J$14:$J$89, H$106, $I$14:$I$89, "&gt; 0", $F$14:$F$89, "&lt;&gt;C", $K$14:$K$89, "&lt;="&amp;$A164, $L$14:$L$89, "&gt;="&amp;$A165) &lt; 2, COUNTIFS($J$14:$J$89, H$106, $I$14:$I$89, "&gt; 0", $F$14:$F$89, "&lt;&gt;C", $K$14:$K$89, "&lt;="&amp;$A164, $L$14:$L$89, "&gt;="&amp;$A165), MAX(SUM(COUNTIFS($J$14:$J$89, H$106, $I$14:$I$89, "&gt; 0", $F$14:$F$89, "&lt;&gt;C", $G$14:$G$89, {"1"}, $G$14:$G$89, {"1"}, $K$14:$K$89, "&lt;="&amp;$A164, $L$14:$L$89, "&gt;="&amp;$A165)), SUM(COUNTIFS($J$14:$J$89, H$106, $I$14:$I$89, "&gt; 0", $F$14:$F$89, "&lt;&gt;C", $G$14:$G$89, {"1","5W1"}, $G$14:$G$89, {"1";"5W1"}, $K$14:$K$89, "&lt;="&amp;$A164, $L$14:$L$89, "&gt;="&amp;$A165)), SUM(COUNTIFS($J$14:$J$89, H$106, $I$14:$I$89, "&gt; 0", $F$14:$F$89, "&lt;&gt;C", $G$14:$G$89, {"1","5W2"}, $G$14:$G$89, {"1";"5W2"}, $K$14:$K$89, "&lt;="&amp;$A164, $L$14:$L$89, "&gt;="&amp;$A165)), SUM(COUNTIFS($J$14:$J$89, H$106, $I$14:$I$89, "&gt; 0", $F$14:$F$89, "&lt;&gt;C", $G$14:$G$89, {"1","5W3"}, $G$14:$G$89, {"1";"5W3"}, $K$14:$K$89, "&lt;="&amp;$A164, $L$14:$L$89, "&gt;="&amp;$A165)), SUM(COUNTIFS($J$14:$J$89, H$106, $I$14:$I$89, "&gt; 0", $F$14:$F$89, "&lt;&gt;C", $G$14:$G$89, {"1","8W1"}, $G$14:$G$89, {"1";"8W1"}, $K$14:$K$89, "&lt;="&amp;$A164, $L$14:$L$89, "&gt;="&amp;$A165)), SUM(COUNTIFS($J$14:$J$89, H$106, $I$14:$I$89, "&gt; 0", $F$14:$F$89, "&lt;&gt;C", $G$14:$G$89, {"1","8W2"}, $G$14:$G$89, {"1";"8W2"}, $K$14:$K$89, "&lt;="&amp;$A164, $L$14:$L$89, "&gt;="&amp;$A165)), SUM(COUNTIFS($J$14:$J$89, H$106, $I$14:$I$89, "&gt; 0", $F$14:$F$89, "&lt;&gt;C", $G$14:$G$89, {"8W1","5W1"}, $G$14:$G$89, {"8W1";"5W1"}, $K$14:$K$89, "&lt;="&amp;$A164, $L$14:$L$89, "&gt;="&amp;$A165)), SUM(COUNTIFS($J$14:$J$89, H$106, $I$14:$I$89, "&gt; 0", $F$14:$F$89, "&lt;&gt;C", $G$14:$G$89, {"8W1","5W2"}, $G$14:$G$89, {"8W1";"5W2"}, $K$14:$K$89, "&lt;="&amp;$A164, $L$14:$L$89, "&gt;="&amp;$A165)), SUM(COUNTIFS($J$14:$J$89, H$106, $I$14:$I$89, "&gt; 0", $F$14:$F$89, "&lt;&gt;C", $G$14:$G$89, {"8W2","5W2"}, $G$14:$G$89, {"8W2";"5W2"}, $K$14:$K$89, "&lt;="&amp;$A164, $L$14:$L$89, "&gt;="&amp;$A165)), SUM(COUNTIFS($J$14:$J$89, H$106, $I$14:$I$89, "&gt; 0", $F$14:$F$89, "&lt;&gt;C", $G$14:$G$89, {"8W2","5W3"}, $G$14:$G$89, {"8W2";"5W3"}, $K$14:$K$89, "&lt;="&amp;$A164, $L$14:$L$89, "&gt;="&amp;$A165))))</f>
        <v>0</v>
      </c>
      <c r="P164"/>
    </row>
    <row r="165" spans="1:27" ht="15" x14ac:dyDescent="0.25">
      <c r="A165" s="152">
        <f t="shared" si="5"/>
        <v>0.91666666666666552</v>
      </c>
      <c r="B165" s="2"/>
      <c r="D165" s="1"/>
      <c r="E165" s="1"/>
      <c r="F165" s="1"/>
      <c r="G165" s="1"/>
      <c r="H165" s="84"/>
      <c r="I165"/>
      <c r="K165" s="142"/>
      <c r="M165" s="1"/>
      <c r="N165" s="1"/>
      <c r="O165" s="84"/>
      <c r="P165"/>
      <c r="Q165"/>
      <c r="R165" s="10"/>
      <c r="T165" s="10"/>
      <c r="W165"/>
      <c r="X165"/>
      <c r="Y165"/>
      <c r="Z165"/>
      <c r="AA165"/>
    </row>
    <row r="166" spans="1:27" x14ac:dyDescent="0.35">
      <c r="A166" s="154"/>
      <c r="L166" s="142"/>
      <c r="M166"/>
      <c r="N166"/>
      <c r="O166" s="155"/>
      <c r="P166"/>
      <c r="Q166"/>
    </row>
    <row r="167" spans="1:27" x14ac:dyDescent="0.35">
      <c r="P167"/>
      <c r="Q167" s="142"/>
    </row>
    <row r="168" spans="1:27" x14ac:dyDescent="0.35">
      <c r="P168"/>
      <c r="Q168" s="142"/>
    </row>
    <row r="169" spans="1:27" x14ac:dyDescent="0.35">
      <c r="P169"/>
      <c r="Q169" s="142"/>
    </row>
    <row r="170" spans="1:27" x14ac:dyDescent="0.35">
      <c r="P170"/>
      <c r="Q170" s="142"/>
    </row>
    <row r="171" spans="1:27" x14ac:dyDescent="0.35">
      <c r="P171"/>
      <c r="Q171" s="142"/>
    </row>
    <row r="172" spans="1:27" x14ac:dyDescent="0.35">
      <c r="P172"/>
      <c r="Q172" s="142"/>
    </row>
    <row r="173" spans="1:27" x14ac:dyDescent="0.35">
      <c r="P173"/>
      <c r="Q173" s="142"/>
    </row>
    <row r="174" spans="1:27" x14ac:dyDescent="0.35">
      <c r="P174"/>
      <c r="Q174" s="142"/>
    </row>
  </sheetData>
  <sheetProtection password="DFC9" sheet="1" selectLockedCells="1" pivotTables="0"/>
  <mergeCells count="5">
    <mergeCell ref="B2:D2"/>
    <mergeCell ref="B91:D91"/>
    <mergeCell ref="B105:B106"/>
    <mergeCell ref="C105:H105"/>
    <mergeCell ref="K105:P110"/>
  </mergeCells>
  <conditionalFormatting sqref="I56:L62 I72:J72 I79:L88 I65:L69">
    <cfRule type="expression" dxfId="45" priority="42">
      <formula>OR($C$4 &lt; 75%, $C$5 &lt; 48, $C$6 &lt; 40)</formula>
    </cfRule>
  </conditionalFormatting>
  <conditionalFormatting sqref="I14:L54">
    <cfRule type="expression" dxfId="44" priority="41">
      <formula>OR($C$4 &lt; 75%, $C$5 &lt; 48, $C$6 &lt; 40)</formula>
    </cfRule>
  </conditionalFormatting>
  <conditionalFormatting sqref="O14:O54 O56:O72 O79:O88">
    <cfRule type="cellIs" dxfId="43" priority="38" operator="equal">
      <formula>"""X"""</formula>
    </cfRule>
    <cfRule type="containsText" dxfId="42" priority="40" operator="containsText" text="? MTG PTRN">
      <formula>NOT(ISERROR(SEARCH("? MTG PTRN",O14)))</formula>
    </cfRule>
  </conditionalFormatting>
  <conditionalFormatting sqref="I81:L85 I87:L88 I65:L69">
    <cfRule type="expression" dxfId="41" priority="39">
      <formula>OR($C$4 &lt; 75%, $C$5 &lt; 48, $C$6 &lt; 40)</formula>
    </cfRule>
  </conditionalFormatting>
  <conditionalFormatting sqref="O14:O72 O79:O88">
    <cfRule type="cellIs" dxfId="40" priority="37" operator="equal">
      <formula>"O"</formula>
    </cfRule>
  </conditionalFormatting>
  <conditionalFormatting sqref="I57:I62 I14:I54 I81:I85 I87:I88 I65:I69">
    <cfRule type="cellIs" dxfId="39" priority="36" operator="greaterThan">
      <formula xml:space="preserve"> VALUE(TRIM(RIGHT(TRIM($B$2), 3)))</formula>
    </cfRule>
  </conditionalFormatting>
  <conditionalFormatting sqref="C107:H164">
    <cfRule type="cellIs" dxfId="38" priority="34" operator="greaterThan">
      <formula>1</formula>
    </cfRule>
    <cfRule type="cellIs" dxfId="37" priority="35" operator="equal">
      <formula>0</formula>
    </cfRule>
  </conditionalFormatting>
  <conditionalFormatting sqref="I56:L56">
    <cfRule type="expression" dxfId="36" priority="33">
      <formula>OR($C$4 &lt; 75%, $C$5 &lt; 48, $C$6 &lt; 40)</formula>
    </cfRule>
  </conditionalFormatting>
  <conditionalFormatting sqref="I56">
    <cfRule type="cellIs" dxfId="35" priority="32" operator="greaterThan">
      <formula xml:space="preserve"> VALUE(TRIM(RIGHT(TRIM($B$2), 3)))</formula>
    </cfRule>
  </conditionalFormatting>
  <conditionalFormatting sqref="M14:N54 M56:N88">
    <cfRule type="expression" dxfId="34" priority="43">
      <formula>MAX($C$107:$H$164) &gt; 1</formula>
    </cfRule>
  </conditionalFormatting>
  <conditionalFormatting sqref="I79:L80">
    <cfRule type="expression" dxfId="33" priority="31">
      <formula>OR($C$4 &lt; 75%, $C$5 &lt; 48, $C$6 &lt; 40)</formula>
    </cfRule>
  </conditionalFormatting>
  <conditionalFormatting sqref="I79:I80">
    <cfRule type="cellIs" dxfId="32" priority="30" operator="greaterThan">
      <formula xml:space="preserve"> VALUE(TRIM(RIGHT(TRIM($B$2), 3)))</formula>
    </cfRule>
  </conditionalFormatting>
  <conditionalFormatting sqref="I72:J72">
    <cfRule type="expression" dxfId="31" priority="29">
      <formula>OR($C$4 &lt; 75%, $C$5 &lt; 48, $C$6 &lt; 40)</formula>
    </cfRule>
  </conditionalFormatting>
  <conditionalFormatting sqref="I72">
    <cfRule type="cellIs" dxfId="30" priority="28" operator="greaterThan">
      <formula xml:space="preserve"> VALUE(TRIM(RIGHT(TRIM($B$2), 3)))</formula>
    </cfRule>
  </conditionalFormatting>
  <conditionalFormatting sqref="K86:L86">
    <cfRule type="expression" dxfId="29" priority="27">
      <formula>OR($C$4 &lt; 75%, $C$5 &lt; 48, $C$6 &lt; 40)</formula>
    </cfRule>
  </conditionalFormatting>
  <conditionalFormatting sqref="I86:L86">
    <cfRule type="expression" dxfId="28" priority="26">
      <formula>OR($C$4 &lt; 75%, $C$5 &lt; 48, $C$6 &lt; 40)</formula>
    </cfRule>
  </conditionalFormatting>
  <conditionalFormatting sqref="I86">
    <cfRule type="cellIs" dxfId="27" priority="25" operator="greaterThan">
      <formula xml:space="preserve"> VALUE(TRIM(RIGHT(TRIM($B$2), 3)))</formula>
    </cfRule>
  </conditionalFormatting>
  <conditionalFormatting sqref="I73:L78">
    <cfRule type="expression" dxfId="26" priority="24">
      <formula>OR($C$4 &lt; 75%, $C$5 &lt; 48, $C$6 &lt; 40)</formula>
    </cfRule>
  </conditionalFormatting>
  <conditionalFormatting sqref="O73:O78">
    <cfRule type="cellIs" dxfId="25" priority="21" operator="equal">
      <formula>"""X"""</formula>
    </cfRule>
    <cfRule type="containsText" dxfId="24" priority="23" operator="containsText" text="? MTG PTRN">
      <formula>NOT(ISERROR(SEARCH("? MTG PTRN",O73)))</formula>
    </cfRule>
  </conditionalFormatting>
  <conditionalFormatting sqref="I75:L78">
    <cfRule type="expression" dxfId="23" priority="22">
      <formula>OR($C$4 &lt; 75%, $C$5 &lt; 48, $C$6 &lt; 40)</formula>
    </cfRule>
  </conditionalFormatting>
  <conditionalFormatting sqref="O73:O78">
    <cfRule type="cellIs" dxfId="22" priority="20" operator="equal">
      <formula>"O"</formula>
    </cfRule>
  </conditionalFormatting>
  <conditionalFormatting sqref="I75:I78">
    <cfRule type="cellIs" dxfId="21" priority="19" operator="greaterThan">
      <formula xml:space="preserve"> VALUE(TRIM(RIGHT(TRIM($B$2), 3)))</formula>
    </cfRule>
  </conditionalFormatting>
  <conditionalFormatting sqref="I73:L74">
    <cfRule type="expression" dxfId="20" priority="18">
      <formula>OR($C$4 &lt; 75%, $C$5 &lt; 48, $C$6 &lt; 40)</formula>
    </cfRule>
  </conditionalFormatting>
  <conditionalFormatting sqref="I73:I74">
    <cfRule type="cellIs" dxfId="19" priority="17" operator="greaterThan">
      <formula xml:space="preserve"> VALUE(TRIM(RIGHT(TRIM($B$2), 3)))</formula>
    </cfRule>
  </conditionalFormatting>
  <conditionalFormatting sqref="K64:L64 I63:L63">
    <cfRule type="expression" dxfId="18" priority="16">
      <formula>OR($C$4 &lt; 75%, $C$5 &lt; 48, $C$6 &lt; 40)</formula>
    </cfRule>
  </conditionalFormatting>
  <conditionalFormatting sqref="I63:L63 K64:L64">
    <cfRule type="expression" dxfId="17" priority="15">
      <formula>OR($C$4 &lt; 75%, $C$5 &lt; 48, $C$6 &lt; 40)</formula>
    </cfRule>
  </conditionalFormatting>
  <conditionalFormatting sqref="I63">
    <cfRule type="cellIs" dxfId="16" priority="14" operator="greaterThan">
      <formula xml:space="preserve"> VALUE(TRIM(RIGHT(TRIM($B$2), 3)))</formula>
    </cfRule>
  </conditionalFormatting>
  <conditionalFormatting sqref="I64:J64">
    <cfRule type="expression" dxfId="15" priority="13">
      <formula>OR($C$4 &lt; 75%, $C$5 &lt; 48, $C$6 &lt; 40)</formula>
    </cfRule>
  </conditionalFormatting>
  <conditionalFormatting sqref="I64:J64">
    <cfRule type="expression" dxfId="14" priority="12">
      <formula>OR($C$4 &lt; 75%, $C$5 &lt; 48, $C$6 &lt; 40)</formula>
    </cfRule>
  </conditionalFormatting>
  <conditionalFormatting sqref="I64">
    <cfRule type="cellIs" dxfId="13" priority="11" operator="greaterThan">
      <formula xml:space="preserve"> VALUE(TRIM(RIGHT(TRIM($B$2), 3)))</formula>
    </cfRule>
  </conditionalFormatting>
  <conditionalFormatting sqref="I70:L70">
    <cfRule type="expression" dxfId="12" priority="10">
      <formula>OR($C$4 &lt; 75%, $C$5 &lt; 48, $C$6 &lt; 40)</formula>
    </cfRule>
  </conditionalFormatting>
  <conditionalFormatting sqref="I70:L70">
    <cfRule type="expression" dxfId="11" priority="9">
      <formula>OR($C$4 &lt; 75%, $C$5 &lt; 48, $C$6 &lt; 40)</formula>
    </cfRule>
  </conditionalFormatting>
  <conditionalFormatting sqref="I70">
    <cfRule type="cellIs" dxfId="10" priority="8" operator="greaterThan">
      <formula xml:space="preserve"> VALUE(TRIM(RIGHT(TRIM($B$2), 3)))</formula>
    </cfRule>
  </conditionalFormatting>
  <conditionalFormatting sqref="I71:L71">
    <cfRule type="expression" dxfId="9" priority="7">
      <formula>OR($C$4 &lt; 75%, $C$5 &lt; 48, $C$6 &lt; 40)</formula>
    </cfRule>
  </conditionalFormatting>
  <conditionalFormatting sqref="I71:L71">
    <cfRule type="expression" dxfId="8" priority="6">
      <formula>OR($C$4 &lt; 75%, $C$5 &lt; 48, $C$6 &lt; 40)</formula>
    </cfRule>
  </conditionalFormatting>
  <conditionalFormatting sqref="I71">
    <cfRule type="cellIs" dxfId="7" priority="5" operator="greaterThan">
      <formula xml:space="preserve"> VALUE(TRIM(RIGHT(TRIM($B$2), 3)))</formula>
    </cfRule>
  </conditionalFormatting>
  <conditionalFormatting sqref="G14:G54">
    <cfRule type="expression" dxfId="6" priority="4">
      <formula>NOT(OR(G14 = "", G14 = "1", G14 = "8W1",G14="8W2",G14="5W1",G14="5W2",G14="5W3"))</formula>
    </cfRule>
  </conditionalFormatting>
  <conditionalFormatting sqref="G56:G88">
    <cfRule type="expression" dxfId="5" priority="3">
      <formula>NOT(OR(G56="",G56="1",G56="8W1",G56="8W2",G56="5W1",G56="5W2",G56="5W3"))</formula>
    </cfRule>
  </conditionalFormatting>
  <conditionalFormatting sqref="K72:L72">
    <cfRule type="expression" dxfId="4" priority="2">
      <formula>OR($C$4 &lt; 75%, $C$5 &lt; 48, $C$6 &lt; 40)</formula>
    </cfRule>
  </conditionalFormatting>
  <conditionalFormatting sqref="K72:L72">
    <cfRule type="expression" dxfId="3" priority="1">
      <formula>OR($C$4 &lt; 75%, $C$5 &lt; 48, $C$6 &lt; 40)</formula>
    </cfRule>
  </conditionalFormatting>
  <pageMargins left="0.7" right="0.7" top="0.75" bottom="0.75" header="0.3" footer="0.3"/>
  <pageSetup scale="23" orientation="portrait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G582"/>
  <sheetViews>
    <sheetView workbookViewId="0">
      <pane ySplit="1" topLeftCell="A528" activePane="bottomLeft" state="frozen"/>
      <selection pane="bottomLeft" activeCell="G550" sqref="G550"/>
    </sheetView>
  </sheetViews>
  <sheetFormatPr defaultRowHeight="15" x14ac:dyDescent="0.25"/>
  <cols>
    <col min="1" max="1" width="25.140625" bestFit="1" customWidth="1"/>
    <col min="2" max="2" width="6.5703125" bestFit="1" customWidth="1"/>
    <col min="3" max="4" width="10.42578125" customWidth="1"/>
    <col min="5" max="5" width="29" customWidth="1"/>
    <col min="7" max="7" width="20.85546875" customWidth="1"/>
  </cols>
  <sheetData>
    <row r="1" spans="1:5" x14ac:dyDescent="0.25">
      <c r="A1" s="37" t="s">
        <v>63</v>
      </c>
      <c r="B1" s="38" t="s">
        <v>64</v>
      </c>
      <c r="C1" s="39" t="s">
        <v>65</v>
      </c>
      <c r="D1" s="39" t="s">
        <v>66</v>
      </c>
      <c r="E1" s="39" t="s">
        <v>67</v>
      </c>
    </row>
    <row r="2" spans="1:5" x14ac:dyDescent="0.25">
      <c r="A2" s="28" t="s">
        <v>68</v>
      </c>
      <c r="B2" s="29" t="s">
        <v>45</v>
      </c>
      <c r="C2" s="30">
        <v>0.77083333333333337</v>
      </c>
      <c r="D2" s="30">
        <v>0.84722222222222221</v>
      </c>
      <c r="E2" s="31" t="str">
        <f>B2&amp; " " &amp;TEXT(C2,"H:MM AM/PM")&amp; " " &amp; "-" &amp; " " &amp;TEXT(D2, "H:MM AM/PM")</f>
        <v>M 6:30 PM - 8:20 PM</v>
      </c>
    </row>
    <row r="3" spans="1:5" x14ac:dyDescent="0.25">
      <c r="A3" s="28" t="s">
        <v>69</v>
      </c>
      <c r="B3" s="29" t="s">
        <v>45</v>
      </c>
      <c r="C3" s="30">
        <v>0.79166666666666663</v>
      </c>
      <c r="D3" s="30">
        <v>0.90625</v>
      </c>
      <c r="E3" s="31" t="str">
        <f t="shared" ref="E3:E65" si="0">B3&amp; " " &amp;TEXT(C3,"H:MM AM/PM")&amp; " " &amp; "-" &amp; " " &amp;TEXT(D3, "H:MM AM/PM")</f>
        <v>M 7:00 PM - 9:45 PM</v>
      </c>
    </row>
    <row r="4" spans="1:5" x14ac:dyDescent="0.25">
      <c r="A4" s="28" t="s">
        <v>70</v>
      </c>
      <c r="B4" s="32" t="s">
        <v>45</v>
      </c>
      <c r="C4" s="30">
        <v>0.8125</v>
      </c>
      <c r="D4" s="30">
        <v>0.84722222222222221</v>
      </c>
      <c r="E4" s="31" t="str">
        <f t="shared" si="0"/>
        <v>M 7:30 PM - 8:20 PM</v>
      </c>
    </row>
    <row r="5" spans="1:5" x14ac:dyDescent="0.25">
      <c r="A5" s="28" t="s">
        <v>71</v>
      </c>
      <c r="B5" s="29" t="s">
        <v>45</v>
      </c>
      <c r="C5" s="33">
        <v>0.8125</v>
      </c>
      <c r="D5" s="33">
        <v>0.88888888888888884</v>
      </c>
      <c r="E5" s="31" t="str">
        <f t="shared" si="0"/>
        <v>M 7:30 PM - 9:20 PM</v>
      </c>
    </row>
    <row r="6" spans="1:5" x14ac:dyDescent="0.25">
      <c r="A6" s="28" t="s">
        <v>72</v>
      </c>
      <c r="B6" s="32" t="s">
        <v>45</v>
      </c>
      <c r="C6" s="30">
        <v>0.85416666666666663</v>
      </c>
      <c r="D6" s="30">
        <v>0.88888888888888884</v>
      </c>
      <c r="E6" s="31" t="str">
        <f t="shared" si="0"/>
        <v>M 8:30 PM - 9:20 PM</v>
      </c>
    </row>
    <row r="7" spans="1:5" x14ac:dyDescent="0.25">
      <c r="A7" s="28" t="s">
        <v>73</v>
      </c>
      <c r="B7" s="32" t="s">
        <v>45</v>
      </c>
      <c r="C7" s="30">
        <v>0.52083333333333337</v>
      </c>
      <c r="D7" s="30">
        <v>0.63888888888888895</v>
      </c>
      <c r="E7" s="31" t="str">
        <f t="shared" si="0"/>
        <v>M 12:30 PM - 3:20 PM</v>
      </c>
    </row>
    <row r="8" spans="1:5" x14ac:dyDescent="0.25">
      <c r="A8" s="28" t="s">
        <v>74</v>
      </c>
      <c r="B8" s="32" t="s">
        <v>75</v>
      </c>
      <c r="C8" s="30">
        <v>0.3125</v>
      </c>
      <c r="D8" s="30">
        <v>0.34722222222222227</v>
      </c>
      <c r="E8" s="31" t="str">
        <f t="shared" si="0"/>
        <v>MF 7:30 AM - 8:20 AM</v>
      </c>
    </row>
    <row r="9" spans="1:5" x14ac:dyDescent="0.25">
      <c r="A9" s="28" t="s">
        <v>76</v>
      </c>
      <c r="B9" s="32" t="s">
        <v>75</v>
      </c>
      <c r="C9" s="30">
        <v>0.35416666666666669</v>
      </c>
      <c r="D9" s="30">
        <v>0.3888888888888889</v>
      </c>
      <c r="E9" s="31" t="str">
        <f t="shared" si="0"/>
        <v>MF 8:30 AM - 9:20 AM</v>
      </c>
    </row>
    <row r="10" spans="1:5" x14ac:dyDescent="0.25">
      <c r="A10" s="28" t="s">
        <v>77</v>
      </c>
      <c r="B10" s="32" t="s">
        <v>75</v>
      </c>
      <c r="C10" s="30">
        <v>0.39583333333333331</v>
      </c>
      <c r="D10" s="30">
        <v>0.43055555555555558</v>
      </c>
      <c r="E10" s="31" t="str">
        <f t="shared" si="0"/>
        <v>MF 9:30 AM - 10:20 AM</v>
      </c>
    </row>
    <row r="11" spans="1:5" x14ac:dyDescent="0.25">
      <c r="A11" s="28" t="s">
        <v>78</v>
      </c>
      <c r="B11" s="32" t="s">
        <v>75</v>
      </c>
      <c r="C11" s="30">
        <v>0.4375</v>
      </c>
      <c r="D11" s="30">
        <v>0.47222222222222227</v>
      </c>
      <c r="E11" s="31" t="str">
        <f t="shared" si="0"/>
        <v>MF 10:30 AM - 11:20 AM</v>
      </c>
    </row>
    <row r="12" spans="1:5" x14ac:dyDescent="0.25">
      <c r="A12" s="28" t="s">
        <v>79</v>
      </c>
      <c r="B12" s="32" t="s">
        <v>75</v>
      </c>
      <c r="C12" s="30">
        <v>0.47916666666666669</v>
      </c>
      <c r="D12" s="30">
        <v>0.51388888888888895</v>
      </c>
      <c r="E12" s="31" t="str">
        <f t="shared" si="0"/>
        <v>MF 11:30 AM - 12:20 PM</v>
      </c>
    </row>
    <row r="13" spans="1:5" x14ac:dyDescent="0.25">
      <c r="A13" s="28" t="s">
        <v>80</v>
      </c>
      <c r="B13" s="32" t="s">
        <v>49</v>
      </c>
      <c r="C13" s="30">
        <v>0.3125</v>
      </c>
      <c r="D13" s="30">
        <v>0.34722222222222227</v>
      </c>
      <c r="E13" s="31" t="str">
        <f t="shared" si="0"/>
        <v>F 7:30 AM - 8:20 AM</v>
      </c>
    </row>
    <row r="14" spans="1:5" x14ac:dyDescent="0.25">
      <c r="A14" s="28" t="s">
        <v>81</v>
      </c>
      <c r="B14" s="32" t="s">
        <v>49</v>
      </c>
      <c r="C14" s="30">
        <v>0.35416666666666669</v>
      </c>
      <c r="D14" s="30">
        <v>0.3888888888888889</v>
      </c>
      <c r="E14" s="31" t="str">
        <f t="shared" si="0"/>
        <v>F 8:30 AM - 9:20 AM</v>
      </c>
    </row>
    <row r="15" spans="1:5" x14ac:dyDescent="0.25">
      <c r="A15" s="28" t="s">
        <v>82</v>
      </c>
      <c r="B15" s="32" t="s">
        <v>49</v>
      </c>
      <c r="C15" s="30">
        <v>0.39583333333333331</v>
      </c>
      <c r="D15" s="30">
        <v>0.43055555555555558</v>
      </c>
      <c r="E15" s="31" t="str">
        <f t="shared" si="0"/>
        <v>F 9:30 AM - 10:20 AM</v>
      </c>
    </row>
    <row r="16" spans="1:5" x14ac:dyDescent="0.25">
      <c r="A16" s="28" t="s">
        <v>83</v>
      </c>
      <c r="B16" s="32" t="s">
        <v>49</v>
      </c>
      <c r="C16" s="30">
        <v>0.4375</v>
      </c>
      <c r="D16" s="30">
        <v>0.47222222222222227</v>
      </c>
      <c r="E16" s="31" t="str">
        <f t="shared" si="0"/>
        <v>F 10:30 AM - 11:20 AM</v>
      </c>
    </row>
    <row r="17" spans="1:5" x14ac:dyDescent="0.25">
      <c r="A17" s="28" t="s">
        <v>84</v>
      </c>
      <c r="B17" s="32" t="s">
        <v>49</v>
      </c>
      <c r="C17" s="30">
        <v>0.47916666666666669</v>
      </c>
      <c r="D17" s="30">
        <v>0.51388888888888895</v>
      </c>
      <c r="E17" s="31" t="str">
        <f t="shared" si="0"/>
        <v>F 11:30 AM - 12:20 PM</v>
      </c>
    </row>
    <row r="18" spans="1:5" x14ac:dyDescent="0.25">
      <c r="A18" s="28" t="s">
        <v>85</v>
      </c>
      <c r="B18" s="32" t="s">
        <v>49</v>
      </c>
      <c r="C18" s="30">
        <v>0.52083333333333337</v>
      </c>
      <c r="D18" s="30">
        <v>0.55555555555555558</v>
      </c>
      <c r="E18" s="31" t="str">
        <f t="shared" si="0"/>
        <v>F 12:30 PM - 1:20 PM</v>
      </c>
    </row>
    <row r="19" spans="1:5" x14ac:dyDescent="0.25">
      <c r="A19" s="28" t="s">
        <v>86</v>
      </c>
      <c r="B19" s="32" t="s">
        <v>49</v>
      </c>
      <c r="C19" s="30">
        <v>0.5625</v>
      </c>
      <c r="D19" s="30">
        <v>0.59722222222222221</v>
      </c>
      <c r="E19" s="31" t="str">
        <f t="shared" si="0"/>
        <v>F 1:30 PM - 2:20 PM</v>
      </c>
    </row>
    <row r="20" spans="1:5" x14ac:dyDescent="0.25">
      <c r="A20" s="28" t="s">
        <v>87</v>
      </c>
      <c r="B20" s="32" t="s">
        <v>49</v>
      </c>
      <c r="C20" s="30">
        <v>0.60416666666666663</v>
      </c>
      <c r="D20" s="30">
        <v>0.63888888888888895</v>
      </c>
      <c r="E20" s="31" t="str">
        <f t="shared" si="0"/>
        <v>F 2:30 PM - 3:20 PM</v>
      </c>
    </row>
    <row r="21" spans="1:5" x14ac:dyDescent="0.25">
      <c r="A21" s="28" t="s">
        <v>88</v>
      </c>
      <c r="B21" s="32" t="s">
        <v>49</v>
      </c>
      <c r="C21" s="30">
        <v>0.64583333333333337</v>
      </c>
      <c r="D21" s="30">
        <v>0.68055555555555547</v>
      </c>
      <c r="E21" s="31" t="str">
        <f t="shared" si="0"/>
        <v>F 3:30 PM - 4:20 PM</v>
      </c>
    </row>
    <row r="22" spans="1:5" x14ac:dyDescent="0.25">
      <c r="A22" s="28" t="s">
        <v>89</v>
      </c>
      <c r="B22" s="32" t="s">
        <v>49</v>
      </c>
      <c r="C22" s="30">
        <v>0.6875</v>
      </c>
      <c r="D22" s="30">
        <v>0.72222222222222221</v>
      </c>
      <c r="E22" s="31" t="str">
        <f t="shared" si="0"/>
        <v>F 4:30 PM - 5:20 PM</v>
      </c>
    </row>
    <row r="23" spans="1:5" x14ac:dyDescent="0.25">
      <c r="A23" s="28" t="s">
        <v>90</v>
      </c>
      <c r="B23" s="32" t="s">
        <v>49</v>
      </c>
      <c r="C23" s="30">
        <v>0.72916666666666663</v>
      </c>
      <c r="D23" s="30">
        <v>0.76388888888888884</v>
      </c>
      <c r="E23" s="31" t="str">
        <f t="shared" si="0"/>
        <v>F 5:30 PM - 6:20 PM</v>
      </c>
    </row>
    <row r="24" spans="1:5" x14ac:dyDescent="0.25">
      <c r="A24" s="28" t="s">
        <v>91</v>
      </c>
      <c r="B24" s="32" t="s">
        <v>49</v>
      </c>
      <c r="C24" s="30">
        <v>0.77083333333333337</v>
      </c>
      <c r="D24" s="30">
        <v>0.80555555555555547</v>
      </c>
      <c r="E24" s="31" t="str">
        <f t="shared" si="0"/>
        <v>F 6:30 PM - 7:20 PM</v>
      </c>
    </row>
    <row r="25" spans="1:5" x14ac:dyDescent="0.25">
      <c r="A25" s="28" t="s">
        <v>92</v>
      </c>
      <c r="B25" s="32" t="s">
        <v>49</v>
      </c>
      <c r="C25" s="30">
        <v>0.8125</v>
      </c>
      <c r="D25" s="30">
        <v>0.84722222222222221</v>
      </c>
      <c r="E25" s="31" t="str">
        <f t="shared" si="0"/>
        <v>F 7:30 PM - 8:20 PM</v>
      </c>
    </row>
    <row r="26" spans="1:5" x14ac:dyDescent="0.25">
      <c r="A26" s="28" t="s">
        <v>93</v>
      </c>
      <c r="B26" s="32" t="s">
        <v>49</v>
      </c>
      <c r="C26" s="30">
        <v>0.85416666666666663</v>
      </c>
      <c r="D26" s="30">
        <v>0.88888888888888884</v>
      </c>
      <c r="E26" s="31" t="str">
        <f t="shared" si="0"/>
        <v>F 8:30 PM - 9:20 PM</v>
      </c>
    </row>
    <row r="27" spans="1:5" x14ac:dyDescent="0.25">
      <c r="A27" s="28" t="s">
        <v>94</v>
      </c>
      <c r="B27" s="32" t="s">
        <v>49</v>
      </c>
      <c r="C27" s="30">
        <v>0.3125</v>
      </c>
      <c r="D27" s="30">
        <v>0.3888888888888889</v>
      </c>
      <c r="E27" s="31" t="str">
        <f t="shared" si="0"/>
        <v>F 7:30 AM - 9:20 AM</v>
      </c>
    </row>
    <row r="28" spans="1:5" x14ac:dyDescent="0.25">
      <c r="A28" s="28" t="s">
        <v>95</v>
      </c>
      <c r="B28" s="32" t="s">
        <v>49</v>
      </c>
      <c r="C28" s="30">
        <v>0.35416666666666669</v>
      </c>
      <c r="D28" s="30">
        <v>0.43055555555555558</v>
      </c>
      <c r="E28" s="31" t="str">
        <f t="shared" si="0"/>
        <v>F 8:30 AM - 10:20 AM</v>
      </c>
    </row>
    <row r="29" spans="1:5" x14ac:dyDescent="0.25">
      <c r="A29" s="28" t="s">
        <v>96</v>
      </c>
      <c r="B29" s="32" t="s">
        <v>49</v>
      </c>
      <c r="C29" s="30">
        <v>0.39583333333333331</v>
      </c>
      <c r="D29" s="30">
        <v>0.47222222222222227</v>
      </c>
      <c r="E29" s="31" t="str">
        <f t="shared" si="0"/>
        <v>F 9:30 AM - 11:20 AM</v>
      </c>
    </row>
    <row r="30" spans="1:5" x14ac:dyDescent="0.25">
      <c r="A30" s="28" t="s">
        <v>97</v>
      </c>
      <c r="B30" s="32" t="s">
        <v>49</v>
      </c>
      <c r="C30" s="30">
        <v>0.4375</v>
      </c>
      <c r="D30" s="30">
        <v>0.51388888888888895</v>
      </c>
      <c r="E30" s="31" t="str">
        <f t="shared" si="0"/>
        <v>F 10:30 AM - 12:20 PM</v>
      </c>
    </row>
    <row r="31" spans="1:5" x14ac:dyDescent="0.25">
      <c r="A31" s="28" t="s">
        <v>98</v>
      </c>
      <c r="B31" s="32" t="s">
        <v>49</v>
      </c>
      <c r="C31" s="30">
        <v>0.47916666666666669</v>
      </c>
      <c r="D31" s="30">
        <v>0.55555555555555558</v>
      </c>
      <c r="E31" s="31" t="str">
        <f t="shared" si="0"/>
        <v>F 11:30 AM - 1:20 PM</v>
      </c>
    </row>
    <row r="32" spans="1:5" x14ac:dyDescent="0.25">
      <c r="A32" s="28" t="s">
        <v>99</v>
      </c>
      <c r="B32" s="32" t="s">
        <v>49</v>
      </c>
      <c r="C32" s="30">
        <v>0.52083333333333337</v>
      </c>
      <c r="D32" s="30">
        <v>0.59722222222222221</v>
      </c>
      <c r="E32" s="31" t="str">
        <f t="shared" si="0"/>
        <v>F 12:30 PM - 2:20 PM</v>
      </c>
    </row>
    <row r="33" spans="1:5" x14ac:dyDescent="0.25">
      <c r="A33" s="28" t="s">
        <v>100</v>
      </c>
      <c r="B33" s="29" t="s">
        <v>49</v>
      </c>
      <c r="C33" s="30">
        <v>0.3125</v>
      </c>
      <c r="D33" s="30">
        <v>0.43055555555555558</v>
      </c>
      <c r="E33" s="31" t="str">
        <f t="shared" si="0"/>
        <v>F 7:30 AM - 10:20 AM</v>
      </c>
    </row>
    <row r="34" spans="1:5" x14ac:dyDescent="0.25">
      <c r="A34" s="28" t="s">
        <v>101</v>
      </c>
      <c r="B34" s="29" t="s">
        <v>49</v>
      </c>
      <c r="C34" s="30">
        <v>0.35416666666666669</v>
      </c>
      <c r="D34" s="30">
        <v>0.47222222222222227</v>
      </c>
      <c r="E34" s="31" t="str">
        <f t="shared" si="0"/>
        <v>F 8:30 AM - 11:20 AM</v>
      </c>
    </row>
    <row r="35" spans="1:5" x14ac:dyDescent="0.25">
      <c r="A35" s="28" t="s">
        <v>102</v>
      </c>
      <c r="B35" s="29" t="s">
        <v>49</v>
      </c>
      <c r="C35" s="30">
        <v>0.39583333333333331</v>
      </c>
      <c r="D35" s="30">
        <v>0.51388888888888895</v>
      </c>
      <c r="E35" s="31" t="str">
        <f t="shared" si="0"/>
        <v>F 9:30 AM - 12:20 PM</v>
      </c>
    </row>
    <row r="36" spans="1:5" x14ac:dyDescent="0.25">
      <c r="A36" s="28" t="s">
        <v>103</v>
      </c>
      <c r="B36" s="29" t="s">
        <v>49</v>
      </c>
      <c r="C36" s="30">
        <v>0.4375</v>
      </c>
      <c r="D36" s="30">
        <v>0.55555555555555558</v>
      </c>
      <c r="E36" s="31" t="str">
        <f t="shared" si="0"/>
        <v>F 10:30 AM - 1:20 PM</v>
      </c>
    </row>
    <row r="37" spans="1:5" x14ac:dyDescent="0.25">
      <c r="A37" s="28" t="s">
        <v>104</v>
      </c>
      <c r="B37" s="29" t="s">
        <v>49</v>
      </c>
      <c r="C37" s="30">
        <v>0.47916666666666669</v>
      </c>
      <c r="D37" s="30">
        <v>0.59722222222222221</v>
      </c>
      <c r="E37" s="31" t="str">
        <f t="shared" si="0"/>
        <v>F 11:30 AM - 2:20 PM</v>
      </c>
    </row>
    <row r="38" spans="1:5" x14ac:dyDescent="0.25">
      <c r="A38" s="28" t="s">
        <v>105</v>
      </c>
      <c r="B38" s="29" t="s">
        <v>49</v>
      </c>
      <c r="C38" s="30">
        <v>0.52083333333333337</v>
      </c>
      <c r="D38" s="30">
        <v>0.65625</v>
      </c>
      <c r="E38" s="31" t="str">
        <f t="shared" si="0"/>
        <v>F 12:30 PM - 3:45 PM</v>
      </c>
    </row>
    <row r="39" spans="1:5" x14ac:dyDescent="0.25">
      <c r="A39" s="28" t="s">
        <v>106</v>
      </c>
      <c r="B39" s="29" t="s">
        <v>49</v>
      </c>
      <c r="C39" s="30">
        <v>0.3125</v>
      </c>
      <c r="D39" s="30">
        <v>0.47222222222222227</v>
      </c>
      <c r="E39" s="31" t="str">
        <f t="shared" si="0"/>
        <v>F 7:30 AM - 11:20 AM</v>
      </c>
    </row>
    <row r="40" spans="1:5" x14ac:dyDescent="0.25">
      <c r="A40" s="28" t="s">
        <v>107</v>
      </c>
      <c r="B40" s="29" t="s">
        <v>49</v>
      </c>
      <c r="C40" s="30">
        <v>0.35416666666666669</v>
      </c>
      <c r="D40" s="30">
        <v>0.51388888888888895</v>
      </c>
      <c r="E40" s="31" t="str">
        <f t="shared" si="0"/>
        <v>F 8:30 AM - 12:20 PM</v>
      </c>
    </row>
    <row r="41" spans="1:5" x14ac:dyDescent="0.25">
      <c r="A41" s="28" t="s">
        <v>108</v>
      </c>
      <c r="B41" s="29" t="s">
        <v>49</v>
      </c>
      <c r="C41" s="30">
        <v>0.39583333333333331</v>
      </c>
      <c r="D41" s="30">
        <v>0.55555555555555558</v>
      </c>
      <c r="E41" s="31" t="str">
        <f t="shared" si="0"/>
        <v>F 9:30 AM - 1:20 PM</v>
      </c>
    </row>
    <row r="42" spans="1:5" x14ac:dyDescent="0.25">
      <c r="A42" s="28" t="s">
        <v>109</v>
      </c>
      <c r="B42" s="29" t="s">
        <v>49</v>
      </c>
      <c r="C42" s="30">
        <v>0.4375</v>
      </c>
      <c r="D42" s="30">
        <v>0.59722222222222221</v>
      </c>
      <c r="E42" s="31" t="str">
        <f t="shared" si="0"/>
        <v>F 10:30 AM - 2:20 PM</v>
      </c>
    </row>
    <row r="43" spans="1:5" x14ac:dyDescent="0.25">
      <c r="A43" s="28" t="s">
        <v>110</v>
      </c>
      <c r="B43" s="32" t="s">
        <v>45</v>
      </c>
      <c r="C43" s="30">
        <v>0.3125</v>
      </c>
      <c r="D43" s="30">
        <v>0.34722222222222227</v>
      </c>
      <c r="E43" s="31" t="str">
        <f t="shared" si="0"/>
        <v>M 7:30 AM - 8:20 AM</v>
      </c>
    </row>
    <row r="44" spans="1:5" x14ac:dyDescent="0.25">
      <c r="A44" s="28" t="s">
        <v>111</v>
      </c>
      <c r="B44" s="32" t="s">
        <v>45</v>
      </c>
      <c r="C44" s="30">
        <v>0.3125</v>
      </c>
      <c r="D44" s="30">
        <v>0.3888888888888889</v>
      </c>
      <c r="E44" s="31" t="str">
        <f t="shared" si="0"/>
        <v>M 7:30 AM - 9:20 AM</v>
      </c>
    </row>
    <row r="45" spans="1:5" x14ac:dyDescent="0.25">
      <c r="A45" s="28" t="s">
        <v>112</v>
      </c>
      <c r="B45" s="29" t="s">
        <v>45</v>
      </c>
      <c r="C45" s="30">
        <v>0.3125</v>
      </c>
      <c r="D45" s="30">
        <v>0.43055555555555558</v>
      </c>
      <c r="E45" s="31" t="str">
        <f t="shared" si="0"/>
        <v>M 7:30 AM - 10:20 AM</v>
      </c>
    </row>
    <row r="46" spans="1:5" x14ac:dyDescent="0.25">
      <c r="A46" s="28" t="s">
        <v>113</v>
      </c>
      <c r="B46" s="29" t="s">
        <v>45</v>
      </c>
      <c r="C46" s="30">
        <v>0.3125</v>
      </c>
      <c r="D46" s="30">
        <v>0.47222222222222227</v>
      </c>
      <c r="E46" s="31" t="str">
        <f t="shared" si="0"/>
        <v>M 7:30 AM - 11:20 AM</v>
      </c>
    </row>
    <row r="47" spans="1:5" x14ac:dyDescent="0.25">
      <c r="A47" s="28" t="s">
        <v>114</v>
      </c>
      <c r="B47" s="32" t="s">
        <v>45</v>
      </c>
      <c r="C47" s="30">
        <v>0.35416666666666669</v>
      </c>
      <c r="D47" s="30">
        <v>0.3888888888888889</v>
      </c>
      <c r="E47" s="31" t="str">
        <f t="shared" si="0"/>
        <v>M 8:30 AM - 9:20 AM</v>
      </c>
    </row>
    <row r="48" spans="1:5" x14ac:dyDescent="0.25">
      <c r="A48" s="28" t="s">
        <v>115</v>
      </c>
      <c r="B48" s="32" t="s">
        <v>45</v>
      </c>
      <c r="C48" s="30">
        <v>0.35416666666666669</v>
      </c>
      <c r="D48" s="30">
        <v>0.43055555555555558</v>
      </c>
      <c r="E48" s="31" t="str">
        <f t="shared" si="0"/>
        <v>M 8:30 AM - 10:20 AM</v>
      </c>
    </row>
    <row r="49" spans="1:5" x14ac:dyDescent="0.25">
      <c r="A49" s="28" t="s">
        <v>116</v>
      </c>
      <c r="B49" s="29" t="s">
        <v>45</v>
      </c>
      <c r="C49" s="30">
        <v>0.35416666666666669</v>
      </c>
      <c r="D49" s="30">
        <v>0.47222222222222227</v>
      </c>
      <c r="E49" s="31" t="str">
        <f t="shared" si="0"/>
        <v>M 8:30 AM - 11:20 AM</v>
      </c>
    </row>
    <row r="50" spans="1:5" x14ac:dyDescent="0.25">
      <c r="A50" s="28" t="s">
        <v>117</v>
      </c>
      <c r="B50" s="29" t="s">
        <v>45</v>
      </c>
      <c r="C50" s="30">
        <v>0.35416666666666669</v>
      </c>
      <c r="D50" s="30">
        <v>0.51388888888888895</v>
      </c>
      <c r="E50" s="31" t="str">
        <f t="shared" si="0"/>
        <v>M 8:30 AM - 12:20 PM</v>
      </c>
    </row>
    <row r="51" spans="1:5" x14ac:dyDescent="0.25">
      <c r="A51" s="28" t="s">
        <v>118</v>
      </c>
      <c r="B51" s="32" t="s">
        <v>45</v>
      </c>
      <c r="C51" s="30">
        <v>0.39583333333333331</v>
      </c>
      <c r="D51" s="30">
        <v>0.43055555555555558</v>
      </c>
      <c r="E51" s="31" t="str">
        <f t="shared" si="0"/>
        <v>M 9:30 AM - 10:20 AM</v>
      </c>
    </row>
    <row r="52" spans="1:5" x14ac:dyDescent="0.25">
      <c r="A52" s="28" t="s">
        <v>119</v>
      </c>
      <c r="B52" s="32" t="s">
        <v>45</v>
      </c>
      <c r="C52" s="30">
        <v>0.39583333333333331</v>
      </c>
      <c r="D52" s="30">
        <v>0.47222222222222227</v>
      </c>
      <c r="E52" s="31" t="str">
        <f t="shared" si="0"/>
        <v>M 9:30 AM - 11:20 AM</v>
      </c>
    </row>
    <row r="53" spans="1:5" x14ac:dyDescent="0.25">
      <c r="A53" s="28" t="s">
        <v>120</v>
      </c>
      <c r="B53" s="29" t="s">
        <v>45</v>
      </c>
      <c r="C53" s="30">
        <v>0.39583333333333331</v>
      </c>
      <c r="D53" s="30">
        <v>0.51388888888888895</v>
      </c>
      <c r="E53" s="31" t="str">
        <f t="shared" si="0"/>
        <v>M 9:30 AM - 12:20 PM</v>
      </c>
    </row>
    <row r="54" spans="1:5" x14ac:dyDescent="0.25">
      <c r="A54" s="28" t="s">
        <v>121</v>
      </c>
      <c r="B54" s="29" t="s">
        <v>45</v>
      </c>
      <c r="C54" s="30">
        <v>0.39583333333333331</v>
      </c>
      <c r="D54" s="30">
        <v>0.55555555555555558</v>
      </c>
      <c r="E54" s="31" t="str">
        <f t="shared" si="0"/>
        <v>M 9:30 AM - 1:20 PM</v>
      </c>
    </row>
    <row r="55" spans="1:5" x14ac:dyDescent="0.25">
      <c r="A55" s="28" t="s">
        <v>122</v>
      </c>
      <c r="B55" s="32" t="s">
        <v>45</v>
      </c>
      <c r="C55" s="30">
        <v>0.4375</v>
      </c>
      <c r="D55" s="30">
        <v>0.47222222222222227</v>
      </c>
      <c r="E55" s="31" t="str">
        <f t="shared" si="0"/>
        <v>M 10:30 AM - 11:20 AM</v>
      </c>
    </row>
    <row r="56" spans="1:5" x14ac:dyDescent="0.25">
      <c r="A56" s="28" t="s">
        <v>123</v>
      </c>
      <c r="B56" s="32" t="s">
        <v>45</v>
      </c>
      <c r="C56" s="30">
        <v>0.4375</v>
      </c>
      <c r="D56" s="30">
        <v>0.51388888888888895</v>
      </c>
      <c r="E56" s="31" t="str">
        <f t="shared" si="0"/>
        <v>M 10:30 AM - 12:20 PM</v>
      </c>
    </row>
    <row r="57" spans="1:5" x14ac:dyDescent="0.25">
      <c r="A57" s="28" t="s">
        <v>124</v>
      </c>
      <c r="B57" s="29" t="s">
        <v>45</v>
      </c>
      <c r="C57" s="30">
        <v>0.4375</v>
      </c>
      <c r="D57" s="30">
        <v>0.55555555555555558</v>
      </c>
      <c r="E57" s="31" t="str">
        <f t="shared" si="0"/>
        <v>M 10:30 AM - 1:20 PM</v>
      </c>
    </row>
    <row r="58" spans="1:5" x14ac:dyDescent="0.25">
      <c r="A58" s="28" t="s">
        <v>125</v>
      </c>
      <c r="B58" s="29" t="s">
        <v>45</v>
      </c>
      <c r="C58" s="30">
        <v>0.4375</v>
      </c>
      <c r="D58" s="30">
        <v>0.59722222222222221</v>
      </c>
      <c r="E58" s="31" t="str">
        <f t="shared" si="0"/>
        <v>M 10:30 AM - 2:20 PM</v>
      </c>
    </row>
    <row r="59" spans="1:5" x14ac:dyDescent="0.25">
      <c r="A59" s="28" t="s">
        <v>126</v>
      </c>
      <c r="B59" s="32" t="s">
        <v>45</v>
      </c>
      <c r="C59" s="30">
        <v>0.47916666666666669</v>
      </c>
      <c r="D59" s="30">
        <v>0.51388888888888895</v>
      </c>
      <c r="E59" s="31" t="str">
        <f t="shared" si="0"/>
        <v>M 11:30 AM - 12:20 PM</v>
      </c>
    </row>
    <row r="60" spans="1:5" x14ac:dyDescent="0.25">
      <c r="A60" s="28" t="s">
        <v>127</v>
      </c>
      <c r="B60" s="32" t="s">
        <v>45</v>
      </c>
      <c r="C60" s="30">
        <v>0.47916666666666669</v>
      </c>
      <c r="D60" s="30">
        <v>0.55555555555555558</v>
      </c>
      <c r="E60" s="31" t="str">
        <f t="shared" si="0"/>
        <v>M 11:30 AM - 1:20 PM</v>
      </c>
    </row>
    <row r="61" spans="1:5" x14ac:dyDescent="0.25">
      <c r="A61" s="28" t="s">
        <v>128</v>
      </c>
      <c r="B61" s="29" t="s">
        <v>45</v>
      </c>
      <c r="C61" s="30">
        <v>0.47916666666666669</v>
      </c>
      <c r="D61" s="30">
        <v>0.59722222222222221</v>
      </c>
      <c r="E61" s="31" t="str">
        <f t="shared" si="0"/>
        <v>M 11:30 AM - 2:20 PM</v>
      </c>
    </row>
    <row r="62" spans="1:5" x14ac:dyDescent="0.25">
      <c r="A62" s="28" t="s">
        <v>129</v>
      </c>
      <c r="B62" s="32" t="s">
        <v>45</v>
      </c>
      <c r="C62" s="30">
        <v>0.52083333333333337</v>
      </c>
      <c r="D62" s="30">
        <v>0.55555555555555558</v>
      </c>
      <c r="E62" s="31" t="str">
        <f t="shared" si="0"/>
        <v>M 12:30 PM - 1:20 PM</v>
      </c>
    </row>
    <row r="63" spans="1:5" x14ac:dyDescent="0.25">
      <c r="A63" s="28" t="s">
        <v>130</v>
      </c>
      <c r="B63" s="32" t="s">
        <v>45</v>
      </c>
      <c r="C63" s="30">
        <v>0.52083333333333337</v>
      </c>
      <c r="D63" s="30">
        <v>0.59722222222222221</v>
      </c>
      <c r="E63" s="31" t="str">
        <f t="shared" si="0"/>
        <v>M 12:30 PM - 2:20 PM</v>
      </c>
    </row>
    <row r="64" spans="1:5" x14ac:dyDescent="0.25">
      <c r="A64" s="28" t="s">
        <v>131</v>
      </c>
      <c r="B64" s="29" t="s">
        <v>45</v>
      </c>
      <c r="C64" s="30">
        <v>0.52083333333333337</v>
      </c>
      <c r="D64" s="30">
        <v>0.65625</v>
      </c>
      <c r="E64" s="31" t="str">
        <f t="shared" si="0"/>
        <v>M 12:30 PM - 3:45 PM</v>
      </c>
    </row>
    <row r="65" spans="1:5" x14ac:dyDescent="0.25">
      <c r="A65" s="28" t="s">
        <v>132</v>
      </c>
      <c r="B65" s="32" t="s">
        <v>45</v>
      </c>
      <c r="C65" s="30">
        <v>0.5625</v>
      </c>
      <c r="D65" s="30">
        <v>0.59722222222222221</v>
      </c>
      <c r="E65" s="31" t="str">
        <f t="shared" si="0"/>
        <v>M 1:30 PM - 2:20 PM</v>
      </c>
    </row>
    <row r="66" spans="1:5" x14ac:dyDescent="0.25">
      <c r="A66" s="28" t="s">
        <v>133</v>
      </c>
      <c r="B66" s="32" t="s">
        <v>45</v>
      </c>
      <c r="C66" s="30">
        <v>0.60416666666666663</v>
      </c>
      <c r="D66" s="30">
        <v>0.63888888888888895</v>
      </c>
      <c r="E66" s="31" t="str">
        <f t="shared" ref="E66:E129" si="1">B66&amp; " " &amp;TEXT(C66,"H:MM AM/PM")&amp; " " &amp; "-" &amp; " " &amp;TEXT(D66, "H:MM AM/PM")</f>
        <v>M 2:30 PM - 3:20 PM</v>
      </c>
    </row>
    <row r="67" spans="1:5" x14ac:dyDescent="0.25">
      <c r="A67" s="28" t="s">
        <v>134</v>
      </c>
      <c r="B67" s="29" t="s">
        <v>45</v>
      </c>
      <c r="C67" s="30">
        <v>0.60416666666666663</v>
      </c>
      <c r="D67" s="30">
        <v>0.68055555555555547</v>
      </c>
      <c r="E67" s="31" t="str">
        <f t="shared" si="1"/>
        <v>M 2:30 PM - 4:20 PM</v>
      </c>
    </row>
    <row r="68" spans="1:5" x14ac:dyDescent="0.25">
      <c r="A68" s="28" t="s">
        <v>135</v>
      </c>
      <c r="B68" s="29" t="s">
        <v>45</v>
      </c>
      <c r="C68" s="30">
        <v>0.60416666666666663</v>
      </c>
      <c r="D68" s="30">
        <v>0.72222222222222221</v>
      </c>
      <c r="E68" s="31" t="str">
        <f t="shared" si="1"/>
        <v>M 2:30 PM - 5:20 PM</v>
      </c>
    </row>
    <row r="69" spans="1:5" x14ac:dyDescent="0.25">
      <c r="A69" s="28" t="s">
        <v>136</v>
      </c>
      <c r="B69" s="29" t="s">
        <v>45</v>
      </c>
      <c r="C69" s="30">
        <v>0.60416666666666663</v>
      </c>
      <c r="D69" s="30">
        <v>0.76388888888888884</v>
      </c>
      <c r="E69" s="31" t="str">
        <f t="shared" si="1"/>
        <v>M 2:30 PM - 6:20 PM</v>
      </c>
    </row>
    <row r="70" spans="1:5" x14ac:dyDescent="0.25">
      <c r="A70" s="28" t="s">
        <v>137</v>
      </c>
      <c r="B70" s="32" t="s">
        <v>45</v>
      </c>
      <c r="C70" s="30">
        <v>0.64583333333333337</v>
      </c>
      <c r="D70" s="30">
        <v>0.68055555555555547</v>
      </c>
      <c r="E70" s="31" t="str">
        <f t="shared" si="1"/>
        <v>M 3:30 PM - 4:20 PM</v>
      </c>
    </row>
    <row r="71" spans="1:5" x14ac:dyDescent="0.25">
      <c r="A71" s="28" t="s">
        <v>138</v>
      </c>
      <c r="B71" s="29" t="s">
        <v>45</v>
      </c>
      <c r="C71" s="30">
        <v>0.64583333333333337</v>
      </c>
      <c r="D71" s="30">
        <v>0.72222222222222221</v>
      </c>
      <c r="E71" s="31" t="str">
        <f t="shared" si="1"/>
        <v>M 3:30 PM - 5:20 PM</v>
      </c>
    </row>
    <row r="72" spans="1:5" x14ac:dyDescent="0.25">
      <c r="A72" s="28" t="s">
        <v>139</v>
      </c>
      <c r="B72" s="29" t="s">
        <v>45</v>
      </c>
      <c r="C72" s="30">
        <v>0.64583333333333337</v>
      </c>
      <c r="D72" s="30">
        <v>0.80555555555555547</v>
      </c>
      <c r="E72" s="31" t="str">
        <f t="shared" si="1"/>
        <v>M 3:30 PM - 7:20 PM</v>
      </c>
    </row>
    <row r="73" spans="1:5" x14ac:dyDescent="0.25">
      <c r="A73" s="28" t="s">
        <v>140</v>
      </c>
      <c r="B73" s="29" t="s">
        <v>45</v>
      </c>
      <c r="C73" s="30">
        <v>0.66666666666666663</v>
      </c>
      <c r="D73" s="30">
        <v>0.78125</v>
      </c>
      <c r="E73" s="31" t="str">
        <f t="shared" si="1"/>
        <v>M 4:00 PM - 6:45 PM</v>
      </c>
    </row>
    <row r="74" spans="1:5" x14ac:dyDescent="0.25">
      <c r="A74" s="28" t="s">
        <v>141</v>
      </c>
      <c r="B74" s="32" t="s">
        <v>45</v>
      </c>
      <c r="C74" s="30">
        <v>0.6875</v>
      </c>
      <c r="D74" s="30">
        <v>0.72222222222222221</v>
      </c>
      <c r="E74" s="31" t="str">
        <f t="shared" si="1"/>
        <v>M 4:30 PM - 5:20 PM</v>
      </c>
    </row>
    <row r="75" spans="1:5" x14ac:dyDescent="0.25">
      <c r="A75" s="28" t="s">
        <v>142</v>
      </c>
      <c r="B75" s="29" t="s">
        <v>45</v>
      </c>
      <c r="C75" s="30">
        <v>0.6875</v>
      </c>
      <c r="D75" s="30">
        <v>0.76388888888888884</v>
      </c>
      <c r="E75" s="31" t="str">
        <f t="shared" si="1"/>
        <v>M 4:30 PM - 6:20 PM</v>
      </c>
    </row>
    <row r="76" spans="1:5" x14ac:dyDescent="0.25">
      <c r="A76" s="28" t="s">
        <v>143</v>
      </c>
      <c r="B76" s="29" t="s">
        <v>45</v>
      </c>
      <c r="C76" s="30">
        <v>0.6875</v>
      </c>
      <c r="D76" s="30">
        <v>0.84722222222222221</v>
      </c>
      <c r="E76" s="31" t="str">
        <f t="shared" si="1"/>
        <v>M 4:30 PM - 8:20 PM</v>
      </c>
    </row>
    <row r="77" spans="1:5" x14ac:dyDescent="0.25">
      <c r="A77" s="28" t="s">
        <v>144</v>
      </c>
      <c r="B77" s="32" t="s">
        <v>45</v>
      </c>
      <c r="C77" s="30">
        <v>0.72916666666666663</v>
      </c>
      <c r="D77" s="30">
        <v>0.76388888888888884</v>
      </c>
      <c r="E77" s="31" t="str">
        <f t="shared" si="1"/>
        <v>M 5:30 PM - 6:20 PM</v>
      </c>
    </row>
    <row r="78" spans="1:5" x14ac:dyDescent="0.25">
      <c r="A78" s="28" t="s">
        <v>145</v>
      </c>
      <c r="B78" s="29" t="s">
        <v>45</v>
      </c>
      <c r="C78" s="30">
        <v>0.72916666666666663</v>
      </c>
      <c r="D78" s="30">
        <v>0.80555555555555547</v>
      </c>
      <c r="E78" s="31" t="str">
        <f t="shared" si="1"/>
        <v>M 5:30 PM - 7:20 PM</v>
      </c>
    </row>
    <row r="79" spans="1:5" x14ac:dyDescent="0.25">
      <c r="A79" s="28" t="s">
        <v>146</v>
      </c>
      <c r="B79" s="29" t="s">
        <v>45</v>
      </c>
      <c r="C79" s="30">
        <v>0.72916666666666663</v>
      </c>
      <c r="D79" s="30">
        <v>0.84722222222222221</v>
      </c>
      <c r="E79" s="31" t="str">
        <f t="shared" si="1"/>
        <v>M 5:30 PM - 8:20 PM</v>
      </c>
    </row>
    <row r="80" spans="1:5" x14ac:dyDescent="0.25">
      <c r="A80" s="28" t="s">
        <v>147</v>
      </c>
      <c r="B80" s="29" t="s">
        <v>45</v>
      </c>
      <c r="C80" s="30">
        <v>0.72916666666666663</v>
      </c>
      <c r="D80" s="30">
        <v>0.88888888888888884</v>
      </c>
      <c r="E80" s="31" t="str">
        <f t="shared" si="1"/>
        <v>M 5:30 PM - 9:20 PM</v>
      </c>
    </row>
    <row r="81" spans="1:5" x14ac:dyDescent="0.25">
      <c r="A81" s="28" t="s">
        <v>148</v>
      </c>
      <c r="B81" s="32" t="s">
        <v>45</v>
      </c>
      <c r="C81" s="30">
        <v>0.77083333333333337</v>
      </c>
      <c r="D81" s="30">
        <v>0.80555555555555547</v>
      </c>
      <c r="E81" s="31" t="str">
        <f t="shared" si="1"/>
        <v>M 6:30 PM - 7:20 PM</v>
      </c>
    </row>
    <row r="82" spans="1:5" x14ac:dyDescent="0.25">
      <c r="A82" s="28" t="s">
        <v>149</v>
      </c>
      <c r="B82" s="32" t="s">
        <v>75</v>
      </c>
      <c r="C82" s="30">
        <v>0.52083333333333337</v>
      </c>
      <c r="D82" s="30">
        <v>0.55555555555555558</v>
      </c>
      <c r="E82" s="31" t="str">
        <f t="shared" si="1"/>
        <v>MF 12:30 PM - 1:20 PM</v>
      </c>
    </row>
    <row r="83" spans="1:5" x14ac:dyDescent="0.25">
      <c r="A83" s="28" t="s">
        <v>150</v>
      </c>
      <c r="B83" s="32" t="s">
        <v>75</v>
      </c>
      <c r="C83" s="30">
        <v>0.5625</v>
      </c>
      <c r="D83" s="30">
        <v>0.59722222222222221</v>
      </c>
      <c r="E83" s="31" t="str">
        <f t="shared" si="1"/>
        <v>MF 1:30 PM - 2:20 PM</v>
      </c>
    </row>
    <row r="84" spans="1:5" x14ac:dyDescent="0.25">
      <c r="A84" s="28" t="s">
        <v>151</v>
      </c>
      <c r="B84" s="29" t="s">
        <v>75</v>
      </c>
      <c r="C84" s="30">
        <v>0.3125</v>
      </c>
      <c r="D84" s="30">
        <v>0.3888888888888889</v>
      </c>
      <c r="E84" s="31" t="str">
        <f t="shared" si="1"/>
        <v>MF 7:30 AM - 9:20 AM</v>
      </c>
    </row>
    <row r="85" spans="1:5" x14ac:dyDescent="0.25">
      <c r="A85" s="28" t="s">
        <v>152</v>
      </c>
      <c r="B85" s="29" t="s">
        <v>75</v>
      </c>
      <c r="C85" s="30">
        <v>0.35416666666666669</v>
      </c>
      <c r="D85" s="30">
        <v>0.43055555555555558</v>
      </c>
      <c r="E85" s="31" t="str">
        <f t="shared" si="1"/>
        <v>MF 8:30 AM - 10:20 AM</v>
      </c>
    </row>
    <row r="86" spans="1:5" x14ac:dyDescent="0.25">
      <c r="A86" s="28" t="s">
        <v>153</v>
      </c>
      <c r="B86" s="29" t="s">
        <v>75</v>
      </c>
      <c r="C86" s="30">
        <v>0.39583333333333331</v>
      </c>
      <c r="D86" s="30">
        <v>0.47222222222222227</v>
      </c>
      <c r="E86" s="31" t="str">
        <f t="shared" si="1"/>
        <v>MF 9:30 AM - 11:20 AM</v>
      </c>
    </row>
    <row r="87" spans="1:5" x14ac:dyDescent="0.25">
      <c r="A87" s="28" t="s">
        <v>154</v>
      </c>
      <c r="B87" s="29" t="s">
        <v>75</v>
      </c>
      <c r="C87" s="30">
        <v>0.4375</v>
      </c>
      <c r="D87" s="30">
        <v>0.51388888888888895</v>
      </c>
      <c r="E87" s="31" t="str">
        <f t="shared" si="1"/>
        <v>MF 10:30 AM - 12:20 PM</v>
      </c>
    </row>
    <row r="88" spans="1:5" x14ac:dyDescent="0.25">
      <c r="A88" s="28" t="s">
        <v>155</v>
      </c>
      <c r="B88" s="29" t="s">
        <v>75</v>
      </c>
      <c r="C88" s="30">
        <v>0.47916666666666669</v>
      </c>
      <c r="D88" s="30">
        <v>0.55555555555555558</v>
      </c>
      <c r="E88" s="31" t="str">
        <f t="shared" si="1"/>
        <v>MF 11:30 AM - 1:20 PM</v>
      </c>
    </row>
    <row r="89" spans="1:5" x14ac:dyDescent="0.25">
      <c r="A89" s="28" t="s">
        <v>156</v>
      </c>
      <c r="B89" s="29" t="s">
        <v>75</v>
      </c>
      <c r="C89" s="30">
        <v>0.52083333333333337</v>
      </c>
      <c r="D89" s="30">
        <v>0.59722222222222221</v>
      </c>
      <c r="E89" s="31" t="str">
        <f t="shared" si="1"/>
        <v>MF 12:30 PM - 2:20 PM</v>
      </c>
    </row>
    <row r="90" spans="1:5" x14ac:dyDescent="0.25">
      <c r="A90" s="28" t="s">
        <v>157</v>
      </c>
      <c r="B90" s="32" t="s">
        <v>158</v>
      </c>
      <c r="C90" s="30">
        <v>0.3125</v>
      </c>
      <c r="D90" s="30">
        <v>0.34722222222222227</v>
      </c>
      <c r="E90" s="31" t="str">
        <f t="shared" si="1"/>
        <v>MTWF 7:30 AM - 8:20 AM</v>
      </c>
    </row>
    <row r="91" spans="1:5" x14ac:dyDescent="0.25">
      <c r="A91" s="28" t="s">
        <v>159</v>
      </c>
      <c r="B91" s="32" t="s">
        <v>158</v>
      </c>
      <c r="C91" s="30">
        <v>0.39583333333333331</v>
      </c>
      <c r="D91" s="30">
        <v>0.43055555555555558</v>
      </c>
      <c r="E91" s="31" t="str">
        <f t="shared" si="1"/>
        <v>MTWF 9:30 AM - 10:20 AM</v>
      </c>
    </row>
    <row r="92" spans="1:5" x14ac:dyDescent="0.25">
      <c r="A92" s="28" t="s">
        <v>160</v>
      </c>
      <c r="B92" s="32" t="s">
        <v>158</v>
      </c>
      <c r="C92" s="30">
        <v>0.4375</v>
      </c>
      <c r="D92" s="30">
        <v>0.47222222222222227</v>
      </c>
      <c r="E92" s="31" t="str">
        <f t="shared" si="1"/>
        <v>MTWF 10:30 AM - 11:20 AM</v>
      </c>
    </row>
    <row r="93" spans="1:5" x14ac:dyDescent="0.25">
      <c r="A93" s="28" t="s">
        <v>161</v>
      </c>
      <c r="B93" s="32" t="s">
        <v>158</v>
      </c>
      <c r="C93" s="30">
        <v>0.5625</v>
      </c>
      <c r="D93" s="30">
        <v>0.59722222222222221</v>
      </c>
      <c r="E93" s="31" t="str">
        <f t="shared" si="1"/>
        <v>MTWF 1:30 PM - 2:20 PM</v>
      </c>
    </row>
    <row r="94" spans="1:5" x14ac:dyDescent="0.25">
      <c r="A94" s="28" t="s">
        <v>162</v>
      </c>
      <c r="B94" s="32" t="s">
        <v>44</v>
      </c>
      <c r="C94" s="30">
        <v>0.3125</v>
      </c>
      <c r="D94" s="30">
        <v>0.34722222222222227</v>
      </c>
      <c r="E94" s="31" t="str">
        <f t="shared" si="1"/>
        <v>MW 7:30 AM - 8:20 AM</v>
      </c>
    </row>
    <row r="95" spans="1:5" x14ac:dyDescent="0.25">
      <c r="A95" s="28" t="s">
        <v>163</v>
      </c>
      <c r="B95" s="32" t="s">
        <v>44</v>
      </c>
      <c r="C95" s="30">
        <v>0.35416666666666669</v>
      </c>
      <c r="D95" s="30">
        <v>0.3888888888888889</v>
      </c>
      <c r="E95" s="31" t="str">
        <f t="shared" si="1"/>
        <v>MW 8:30 AM - 9:20 AM</v>
      </c>
    </row>
    <row r="96" spans="1:5" x14ac:dyDescent="0.25">
      <c r="A96" s="28" t="s">
        <v>164</v>
      </c>
      <c r="B96" s="32" t="s">
        <v>44</v>
      </c>
      <c r="C96" s="30">
        <v>0.39583333333333331</v>
      </c>
      <c r="D96" s="30">
        <v>0.43055555555555558</v>
      </c>
      <c r="E96" s="31" t="str">
        <f t="shared" si="1"/>
        <v>MW 9:30 AM - 10:20 AM</v>
      </c>
    </row>
    <row r="97" spans="1:5" x14ac:dyDescent="0.25">
      <c r="A97" s="28" t="s">
        <v>165</v>
      </c>
      <c r="B97" s="32" t="s">
        <v>44</v>
      </c>
      <c r="C97" s="30">
        <v>0.4375</v>
      </c>
      <c r="D97" s="30">
        <v>0.47222222222222227</v>
      </c>
      <c r="E97" s="31" t="str">
        <f t="shared" si="1"/>
        <v>MW 10:30 AM - 11:20 AM</v>
      </c>
    </row>
    <row r="98" spans="1:5" x14ac:dyDescent="0.25">
      <c r="A98" s="28" t="s">
        <v>166</v>
      </c>
      <c r="B98" s="32" t="s">
        <v>44</v>
      </c>
      <c r="C98" s="30">
        <v>0.47916666666666669</v>
      </c>
      <c r="D98" s="30">
        <v>0.51388888888888895</v>
      </c>
      <c r="E98" s="31" t="str">
        <f t="shared" si="1"/>
        <v>MW 11:30 AM - 12:20 PM</v>
      </c>
    </row>
    <row r="99" spans="1:5" x14ac:dyDescent="0.25">
      <c r="A99" s="28" t="s">
        <v>167</v>
      </c>
      <c r="B99" s="32" t="s">
        <v>44</v>
      </c>
      <c r="C99" s="30">
        <v>0.52083333333333337</v>
      </c>
      <c r="D99" s="30">
        <v>0.55555555555555558</v>
      </c>
      <c r="E99" s="31" t="str">
        <f t="shared" si="1"/>
        <v>MW 12:30 PM - 1:20 PM</v>
      </c>
    </row>
    <row r="100" spans="1:5" x14ac:dyDescent="0.25">
      <c r="A100" s="28" t="s">
        <v>168</v>
      </c>
      <c r="B100" s="32" t="s">
        <v>44</v>
      </c>
      <c r="C100" s="30">
        <v>0.5625</v>
      </c>
      <c r="D100" s="30">
        <v>0.59722222222222221</v>
      </c>
      <c r="E100" s="31" t="str">
        <f t="shared" si="1"/>
        <v>MW 1:30 PM - 2:20 PM</v>
      </c>
    </row>
    <row r="101" spans="1:5" x14ac:dyDescent="0.25">
      <c r="A101" s="28" t="s">
        <v>169</v>
      </c>
      <c r="B101" s="29" t="s">
        <v>44</v>
      </c>
      <c r="C101" s="30">
        <v>0.60416666666666663</v>
      </c>
      <c r="D101" s="30">
        <v>0.63888888888888895</v>
      </c>
      <c r="E101" s="31" t="str">
        <f t="shared" si="1"/>
        <v>MW 2:30 PM - 3:20 PM</v>
      </c>
    </row>
    <row r="102" spans="1:5" x14ac:dyDescent="0.25">
      <c r="A102" s="28" t="s">
        <v>170</v>
      </c>
      <c r="B102" s="29" t="s">
        <v>44</v>
      </c>
      <c r="C102" s="30">
        <v>0.64583333333333337</v>
      </c>
      <c r="D102" s="30">
        <v>0.68055555555555547</v>
      </c>
      <c r="E102" s="31" t="str">
        <f t="shared" si="1"/>
        <v>MW 3:30 PM - 4:20 PM</v>
      </c>
    </row>
    <row r="103" spans="1:5" x14ac:dyDescent="0.25">
      <c r="A103" s="28" t="s">
        <v>171</v>
      </c>
      <c r="B103" s="29" t="s">
        <v>44</v>
      </c>
      <c r="C103" s="30">
        <v>0.6875</v>
      </c>
      <c r="D103" s="30">
        <v>0.72222222222222221</v>
      </c>
      <c r="E103" s="31" t="str">
        <f t="shared" si="1"/>
        <v>MW 4:30 PM - 5:20 PM</v>
      </c>
    </row>
    <row r="104" spans="1:5" x14ac:dyDescent="0.25">
      <c r="A104" s="28" t="s">
        <v>172</v>
      </c>
      <c r="B104" s="29" t="s">
        <v>44</v>
      </c>
      <c r="C104" s="30">
        <v>0.72916666666666663</v>
      </c>
      <c r="D104" s="30">
        <v>0.76388888888888884</v>
      </c>
      <c r="E104" s="31" t="str">
        <f t="shared" si="1"/>
        <v>MW 5:30 PM - 6:20 PM</v>
      </c>
    </row>
    <row r="105" spans="1:5" x14ac:dyDescent="0.25">
      <c r="A105" s="28" t="s">
        <v>173</v>
      </c>
      <c r="B105" s="29" t="s">
        <v>44</v>
      </c>
      <c r="C105" s="30">
        <v>0.77083333333333337</v>
      </c>
      <c r="D105" s="30">
        <v>0.80555555555555547</v>
      </c>
      <c r="E105" s="31" t="str">
        <f t="shared" si="1"/>
        <v>MW 6:30 PM - 7:20 PM</v>
      </c>
    </row>
    <row r="106" spans="1:5" x14ac:dyDescent="0.25">
      <c r="A106" s="28" t="s">
        <v>174</v>
      </c>
      <c r="B106" s="29" t="s">
        <v>44</v>
      </c>
      <c r="C106" s="33">
        <v>0.8125</v>
      </c>
      <c r="D106" s="33">
        <v>0.84722222222222221</v>
      </c>
      <c r="E106" s="31" t="str">
        <f t="shared" si="1"/>
        <v>MW 7:30 PM - 8:20 PM</v>
      </c>
    </row>
    <row r="107" spans="1:5" x14ac:dyDescent="0.25">
      <c r="A107" s="28" t="s">
        <v>175</v>
      </c>
      <c r="B107" s="29" t="s">
        <v>44</v>
      </c>
      <c r="C107" s="33">
        <v>0.85416666666666663</v>
      </c>
      <c r="D107" s="33">
        <v>0.88888888888888884</v>
      </c>
      <c r="E107" s="31" t="str">
        <f t="shared" si="1"/>
        <v>MW 8:30 PM - 9:20 PM</v>
      </c>
    </row>
    <row r="108" spans="1:5" x14ac:dyDescent="0.25">
      <c r="A108" s="28" t="s">
        <v>176</v>
      </c>
      <c r="B108" s="29" t="s">
        <v>44</v>
      </c>
      <c r="C108" s="30">
        <v>0.60416666666666663</v>
      </c>
      <c r="D108" s="30">
        <v>0.65625</v>
      </c>
      <c r="E108" s="31" t="str">
        <f t="shared" si="1"/>
        <v>MW 2:30 PM - 3:45 PM</v>
      </c>
    </row>
    <row r="109" spans="1:5" x14ac:dyDescent="0.25">
      <c r="A109" s="28" t="s">
        <v>147</v>
      </c>
      <c r="B109" s="29" t="s">
        <v>44</v>
      </c>
      <c r="C109" s="30">
        <v>0.66666666666666663</v>
      </c>
      <c r="D109" s="30">
        <v>0.71875</v>
      </c>
      <c r="E109" s="31" t="str">
        <f t="shared" si="1"/>
        <v>MW 4:00 PM - 5:15 PM</v>
      </c>
    </row>
    <row r="110" spans="1:5" x14ac:dyDescent="0.25">
      <c r="A110" s="28" t="s">
        <v>177</v>
      </c>
      <c r="B110" s="29" t="s">
        <v>44</v>
      </c>
      <c r="C110" s="30">
        <v>0.72916666666666663</v>
      </c>
      <c r="D110" s="30">
        <v>0.78125</v>
      </c>
      <c r="E110" s="31" t="str">
        <f t="shared" si="1"/>
        <v>MW 5:30 PM - 6:45 PM</v>
      </c>
    </row>
    <row r="111" spans="1:5" x14ac:dyDescent="0.25">
      <c r="A111" s="28" t="s">
        <v>148</v>
      </c>
      <c r="B111" s="29" t="s">
        <v>44</v>
      </c>
      <c r="C111" s="30">
        <v>0.79166666666666663</v>
      </c>
      <c r="D111" s="30">
        <v>0.84375</v>
      </c>
      <c r="E111" s="31" t="str">
        <f t="shared" si="1"/>
        <v>MW 7:00 PM - 8:15 PM</v>
      </c>
    </row>
    <row r="112" spans="1:5" x14ac:dyDescent="0.25">
      <c r="A112" s="28" t="s">
        <v>178</v>
      </c>
      <c r="B112" s="29" t="s">
        <v>44</v>
      </c>
      <c r="C112" s="30">
        <v>0.85416666666666663</v>
      </c>
      <c r="D112" s="30">
        <v>0.90625</v>
      </c>
      <c r="E112" s="31" t="str">
        <f t="shared" si="1"/>
        <v>MW 8:30 PM - 9:45 PM</v>
      </c>
    </row>
    <row r="113" spans="1:5" x14ac:dyDescent="0.25">
      <c r="A113" s="28" t="s">
        <v>179</v>
      </c>
      <c r="B113" s="29" t="s">
        <v>44</v>
      </c>
      <c r="C113" s="30">
        <v>0.3125</v>
      </c>
      <c r="D113" s="30">
        <v>0.3888888888888889</v>
      </c>
      <c r="E113" s="31" t="str">
        <f t="shared" si="1"/>
        <v>MW 7:30 AM - 9:20 AM</v>
      </c>
    </row>
    <row r="114" spans="1:5" x14ac:dyDescent="0.25">
      <c r="A114" s="28" t="s">
        <v>180</v>
      </c>
      <c r="B114" s="29" t="s">
        <v>44</v>
      </c>
      <c r="C114" s="30">
        <v>0.35416666666666669</v>
      </c>
      <c r="D114" s="30">
        <v>0.43055555555555558</v>
      </c>
      <c r="E114" s="31" t="str">
        <f t="shared" si="1"/>
        <v>MW 8:30 AM - 10:20 AM</v>
      </c>
    </row>
    <row r="115" spans="1:5" x14ac:dyDescent="0.25">
      <c r="A115" s="28" t="s">
        <v>181</v>
      </c>
      <c r="B115" s="29" t="s">
        <v>44</v>
      </c>
      <c r="C115" s="30">
        <v>0.39583333333333331</v>
      </c>
      <c r="D115" s="30">
        <v>0.47222222222222227</v>
      </c>
      <c r="E115" s="31" t="str">
        <f t="shared" si="1"/>
        <v>MW 9:30 AM - 11:20 AM</v>
      </c>
    </row>
    <row r="116" spans="1:5" x14ac:dyDescent="0.25">
      <c r="A116" s="28" t="s">
        <v>182</v>
      </c>
      <c r="B116" s="29" t="s">
        <v>44</v>
      </c>
      <c r="C116" s="30">
        <v>0.4375</v>
      </c>
      <c r="D116" s="30">
        <v>0.51388888888888895</v>
      </c>
      <c r="E116" s="31" t="str">
        <f t="shared" si="1"/>
        <v>MW 10:30 AM - 12:20 PM</v>
      </c>
    </row>
    <row r="117" spans="1:5" x14ac:dyDescent="0.25">
      <c r="A117" s="28" t="s">
        <v>183</v>
      </c>
      <c r="B117" s="29" t="s">
        <v>44</v>
      </c>
      <c r="C117" s="30">
        <v>0.47916666666666669</v>
      </c>
      <c r="D117" s="30">
        <v>0.55555555555555558</v>
      </c>
      <c r="E117" s="31" t="str">
        <f t="shared" si="1"/>
        <v>MW 11:30 AM - 1:20 PM</v>
      </c>
    </row>
    <row r="118" spans="1:5" x14ac:dyDescent="0.25">
      <c r="A118" s="28" t="s">
        <v>184</v>
      </c>
      <c r="B118" s="29" t="s">
        <v>44</v>
      </c>
      <c r="C118" s="30">
        <v>0.52083333333333337</v>
      </c>
      <c r="D118" s="30">
        <v>0.59722222222222221</v>
      </c>
      <c r="E118" s="31" t="str">
        <f>B118&amp; " " &amp;TEXT(C118,"H:MM AM/PM") &amp; " " &amp; "-" &amp; " " &amp;TEXT(D118, "H:MM AM/PM")</f>
        <v>MW 12:30 PM - 2:20 PM</v>
      </c>
    </row>
    <row r="119" spans="1:5" x14ac:dyDescent="0.25">
      <c r="A119" s="28" t="s">
        <v>185</v>
      </c>
      <c r="B119" s="29" t="s">
        <v>44</v>
      </c>
      <c r="C119" s="30">
        <v>0.60416666666666663</v>
      </c>
      <c r="D119" s="30">
        <v>0.68055555555555547</v>
      </c>
      <c r="E119" s="31" t="str">
        <f t="shared" si="1"/>
        <v>MW 2:30 PM - 4:20 PM</v>
      </c>
    </row>
    <row r="120" spans="1:5" x14ac:dyDescent="0.25">
      <c r="A120" s="28" t="s">
        <v>186</v>
      </c>
      <c r="B120" s="29" t="s">
        <v>44</v>
      </c>
      <c r="C120" s="30">
        <v>0.64583333333333337</v>
      </c>
      <c r="D120" s="30">
        <v>0.72222222222222221</v>
      </c>
      <c r="E120" s="31" t="str">
        <f t="shared" si="1"/>
        <v>MW 3:30 PM - 5:20 PM</v>
      </c>
    </row>
    <row r="121" spans="1:5" x14ac:dyDescent="0.25">
      <c r="A121" s="28" t="s">
        <v>187</v>
      </c>
      <c r="B121" s="29" t="s">
        <v>44</v>
      </c>
      <c r="C121" s="30">
        <v>0.6875</v>
      </c>
      <c r="D121" s="30">
        <v>0.76388888888888884</v>
      </c>
      <c r="E121" s="31" t="str">
        <f t="shared" si="1"/>
        <v>MW 4:30 PM - 6:20 PM</v>
      </c>
    </row>
    <row r="122" spans="1:5" x14ac:dyDescent="0.25">
      <c r="A122" s="28" t="s">
        <v>188</v>
      </c>
      <c r="B122" s="29" t="s">
        <v>44</v>
      </c>
      <c r="C122" s="30">
        <v>0.72916666666666663</v>
      </c>
      <c r="D122" s="30">
        <v>0.80555555555555547</v>
      </c>
      <c r="E122" s="31" t="str">
        <f t="shared" si="1"/>
        <v>MW 5:30 PM - 7:20 PM</v>
      </c>
    </row>
    <row r="123" spans="1:5" x14ac:dyDescent="0.25">
      <c r="A123" s="28" t="s">
        <v>189</v>
      </c>
      <c r="B123" s="29" t="s">
        <v>44</v>
      </c>
      <c r="C123" s="30">
        <v>0.77083333333333337</v>
      </c>
      <c r="D123" s="30">
        <v>0.84722222222222221</v>
      </c>
      <c r="E123" s="31" t="str">
        <f t="shared" si="1"/>
        <v>MW 6:30 PM - 8:20 PM</v>
      </c>
    </row>
    <row r="124" spans="1:5" x14ac:dyDescent="0.25">
      <c r="A124" s="28" t="s">
        <v>190</v>
      </c>
      <c r="B124" s="29" t="s">
        <v>43</v>
      </c>
      <c r="C124" s="30">
        <v>0.3125</v>
      </c>
      <c r="D124" s="30">
        <v>0.34722222222222227</v>
      </c>
      <c r="E124" s="31" t="str">
        <f t="shared" si="1"/>
        <v>MWF 7:30 AM - 8:20 AM</v>
      </c>
    </row>
    <row r="125" spans="1:5" x14ac:dyDescent="0.25">
      <c r="A125" s="28" t="s">
        <v>191</v>
      </c>
      <c r="B125" s="29" t="s">
        <v>43</v>
      </c>
      <c r="C125" s="30">
        <v>0.35416666666666669</v>
      </c>
      <c r="D125" s="30">
        <v>0.3888888888888889</v>
      </c>
      <c r="E125" s="31" t="str">
        <f t="shared" si="1"/>
        <v>MWF 8:30 AM - 9:20 AM</v>
      </c>
    </row>
    <row r="126" spans="1:5" x14ac:dyDescent="0.25">
      <c r="A126" s="28" t="s">
        <v>192</v>
      </c>
      <c r="B126" s="29" t="s">
        <v>43</v>
      </c>
      <c r="C126" s="30">
        <v>0.39583333333333331</v>
      </c>
      <c r="D126" s="30">
        <v>0.43055555555555558</v>
      </c>
      <c r="E126" s="31" t="str">
        <f t="shared" si="1"/>
        <v>MWF 9:30 AM - 10:20 AM</v>
      </c>
    </row>
    <row r="127" spans="1:5" x14ac:dyDescent="0.25">
      <c r="A127" s="28" t="s">
        <v>193</v>
      </c>
      <c r="B127" s="29" t="s">
        <v>43</v>
      </c>
      <c r="C127" s="30">
        <v>0.4375</v>
      </c>
      <c r="D127" s="30">
        <v>0.47222222222222227</v>
      </c>
      <c r="E127" s="31" t="str">
        <f t="shared" si="1"/>
        <v>MWF 10:30 AM - 11:20 AM</v>
      </c>
    </row>
    <row r="128" spans="1:5" x14ac:dyDescent="0.25">
      <c r="A128" s="28" t="s">
        <v>194</v>
      </c>
      <c r="B128" s="29" t="s">
        <v>43</v>
      </c>
      <c r="C128" s="30">
        <v>0.47916666666666669</v>
      </c>
      <c r="D128" s="30">
        <v>0.51388888888888895</v>
      </c>
      <c r="E128" s="31" t="str">
        <f t="shared" si="1"/>
        <v>MWF 11:30 AM - 12:20 PM</v>
      </c>
    </row>
    <row r="129" spans="1:5" x14ac:dyDescent="0.25">
      <c r="A129" s="28" t="s">
        <v>195</v>
      </c>
      <c r="B129" s="29" t="s">
        <v>43</v>
      </c>
      <c r="C129" s="30">
        <v>0.52083333333333337</v>
      </c>
      <c r="D129" s="30">
        <v>0.55555555555555558</v>
      </c>
      <c r="E129" s="31" t="str">
        <f t="shared" si="1"/>
        <v>MWF 12:30 PM - 1:20 PM</v>
      </c>
    </row>
    <row r="130" spans="1:5" x14ac:dyDescent="0.25">
      <c r="A130" s="28" t="s">
        <v>196</v>
      </c>
      <c r="B130" s="29" t="s">
        <v>43</v>
      </c>
      <c r="C130" s="30">
        <v>0.5625</v>
      </c>
      <c r="D130" s="30">
        <v>0.59722222222222221</v>
      </c>
      <c r="E130" s="31" t="str">
        <f t="shared" ref="E130:E193" si="2">B130&amp; " " &amp;TEXT(C130,"H:MM AM/PM")&amp; " " &amp; "-" &amp; " " &amp;TEXT(D130, "H:MM AM/PM")</f>
        <v>MWF 1:30 PM - 2:20 PM</v>
      </c>
    </row>
    <row r="131" spans="1:5" x14ac:dyDescent="0.25">
      <c r="A131" s="28" t="s">
        <v>197</v>
      </c>
      <c r="B131" s="32" t="s">
        <v>198</v>
      </c>
      <c r="C131" s="30">
        <v>0.3125</v>
      </c>
      <c r="D131" s="30">
        <v>0.34722222222222227</v>
      </c>
      <c r="E131" s="31" t="str">
        <f t="shared" si="2"/>
        <v>MWRF 7:30 AM - 8:20 AM</v>
      </c>
    </row>
    <row r="132" spans="1:5" x14ac:dyDescent="0.25">
      <c r="A132" s="28" t="s">
        <v>199</v>
      </c>
      <c r="B132" s="32" t="s">
        <v>198</v>
      </c>
      <c r="C132" s="30">
        <v>0.39583333333333331</v>
      </c>
      <c r="D132" s="30">
        <v>0.43055555555555558</v>
      </c>
      <c r="E132" s="31" t="str">
        <f t="shared" si="2"/>
        <v>MWRF 9:30 AM - 10:20 AM</v>
      </c>
    </row>
    <row r="133" spans="1:5" x14ac:dyDescent="0.25">
      <c r="A133" s="28" t="s">
        <v>200</v>
      </c>
      <c r="B133" s="32" t="s">
        <v>198</v>
      </c>
      <c r="C133" s="30">
        <v>0.4375</v>
      </c>
      <c r="D133" s="30">
        <v>0.47222222222222227</v>
      </c>
      <c r="E133" s="31" t="str">
        <f t="shared" si="2"/>
        <v>MWRF 10:30 AM - 11:20 AM</v>
      </c>
    </row>
    <row r="134" spans="1:5" x14ac:dyDescent="0.25">
      <c r="A134" s="28" t="s">
        <v>201</v>
      </c>
      <c r="B134" s="32" t="s">
        <v>198</v>
      </c>
      <c r="C134" s="30">
        <v>0.5625</v>
      </c>
      <c r="D134" s="30">
        <v>0.59722222222222221</v>
      </c>
      <c r="E134" s="31" t="str">
        <f t="shared" si="2"/>
        <v>MWRF 1:30 PM - 2:20 PM</v>
      </c>
    </row>
    <row r="135" spans="1:5" x14ac:dyDescent="0.25">
      <c r="A135" s="28" t="s">
        <v>202</v>
      </c>
      <c r="B135" s="29" t="s">
        <v>50</v>
      </c>
      <c r="C135" s="30">
        <v>0.3125</v>
      </c>
      <c r="D135" s="30">
        <v>0.43055555555555558</v>
      </c>
      <c r="E135" s="31" t="str">
        <f t="shared" si="2"/>
        <v>R 7:30 AM - 10:20 AM</v>
      </c>
    </row>
    <row r="136" spans="1:5" x14ac:dyDescent="0.25">
      <c r="A136" s="28" t="s">
        <v>203</v>
      </c>
      <c r="B136" s="29" t="s">
        <v>50</v>
      </c>
      <c r="C136" s="30">
        <v>0.3125</v>
      </c>
      <c r="D136" s="30">
        <v>0.4513888888888889</v>
      </c>
      <c r="E136" s="31" t="str">
        <f t="shared" si="2"/>
        <v>R 7:30 AM - 10:50 AM</v>
      </c>
    </row>
    <row r="137" spans="1:5" x14ac:dyDescent="0.25">
      <c r="A137" s="28" t="s">
        <v>204</v>
      </c>
      <c r="B137" s="32" t="s">
        <v>50</v>
      </c>
      <c r="C137" s="30">
        <v>0.33333333333333331</v>
      </c>
      <c r="D137" s="30">
        <v>0.36805555555555558</v>
      </c>
      <c r="E137" s="31" t="str">
        <f t="shared" si="2"/>
        <v>R 8:00 AM - 8:50 AM</v>
      </c>
    </row>
    <row r="138" spans="1:5" x14ac:dyDescent="0.25">
      <c r="A138" s="28" t="s">
        <v>205</v>
      </c>
      <c r="B138" s="29" t="s">
        <v>50</v>
      </c>
      <c r="C138" s="30">
        <v>0.33333333333333331</v>
      </c>
      <c r="D138" s="33">
        <v>0.40972222222222227</v>
      </c>
      <c r="E138" s="31" t="str">
        <f t="shared" si="2"/>
        <v>R 8:00 AM - 9:50 AM</v>
      </c>
    </row>
    <row r="139" spans="1:5" x14ac:dyDescent="0.25">
      <c r="A139" s="28" t="s">
        <v>206</v>
      </c>
      <c r="B139" s="29" t="s">
        <v>50</v>
      </c>
      <c r="C139" s="30">
        <v>0.33333333333333331</v>
      </c>
      <c r="D139" s="30">
        <v>0.49305555555555558</v>
      </c>
      <c r="E139" s="31" t="str">
        <f t="shared" si="2"/>
        <v>R 8:00 AM - 11:50 AM</v>
      </c>
    </row>
    <row r="140" spans="1:5" x14ac:dyDescent="0.25">
      <c r="A140" s="28" t="s">
        <v>207</v>
      </c>
      <c r="B140" s="32" t="s">
        <v>50</v>
      </c>
      <c r="C140" s="33">
        <v>0.375</v>
      </c>
      <c r="D140" s="33">
        <v>0.40972222222222227</v>
      </c>
      <c r="E140" s="31" t="str">
        <f t="shared" si="2"/>
        <v>R 9:00 AM - 9:50 AM</v>
      </c>
    </row>
    <row r="141" spans="1:5" x14ac:dyDescent="0.25">
      <c r="A141" s="28" t="s">
        <v>208</v>
      </c>
      <c r="B141" s="29" t="s">
        <v>50</v>
      </c>
      <c r="C141" s="33">
        <v>0.375</v>
      </c>
      <c r="D141" s="33">
        <v>0.4513888888888889</v>
      </c>
      <c r="E141" s="31" t="str">
        <f t="shared" si="2"/>
        <v>R 9:00 AM - 10:50 AM</v>
      </c>
    </row>
    <row r="142" spans="1:5" x14ac:dyDescent="0.25">
      <c r="A142" s="28" t="s">
        <v>209</v>
      </c>
      <c r="B142" s="29" t="s">
        <v>50</v>
      </c>
      <c r="C142" s="30">
        <v>0.375</v>
      </c>
      <c r="D142" s="30">
        <v>0.48958333333333331</v>
      </c>
      <c r="E142" s="31" t="str">
        <f t="shared" si="2"/>
        <v>R 9:00 AM - 11:45 AM</v>
      </c>
    </row>
    <row r="143" spans="1:5" x14ac:dyDescent="0.25">
      <c r="A143" s="28" t="s">
        <v>210</v>
      </c>
      <c r="B143" s="32" t="s">
        <v>50</v>
      </c>
      <c r="C143" s="33">
        <v>0.41666666666666669</v>
      </c>
      <c r="D143" s="33">
        <v>0.4513888888888889</v>
      </c>
      <c r="E143" s="31" t="str">
        <f t="shared" si="2"/>
        <v>R 10:00 AM - 10:50 AM</v>
      </c>
    </row>
    <row r="144" spans="1:5" x14ac:dyDescent="0.25">
      <c r="A144" s="28" t="s">
        <v>211</v>
      </c>
      <c r="B144" s="29" t="s">
        <v>50</v>
      </c>
      <c r="C144" s="33">
        <v>0.41666666666666669</v>
      </c>
      <c r="D144" s="30">
        <v>0.49305555555555558</v>
      </c>
      <c r="E144" s="31" t="str">
        <f t="shared" si="2"/>
        <v>R 10:00 AM - 11:50 AM</v>
      </c>
    </row>
    <row r="145" spans="1:5" x14ac:dyDescent="0.25">
      <c r="A145" s="28" t="s">
        <v>212</v>
      </c>
      <c r="B145" s="32" t="s">
        <v>50</v>
      </c>
      <c r="C145" s="30">
        <v>0.45833333333333331</v>
      </c>
      <c r="D145" s="30">
        <v>0.49305555555555558</v>
      </c>
      <c r="E145" s="31" t="str">
        <f t="shared" si="2"/>
        <v>R 11:00 AM - 11:50 AM</v>
      </c>
    </row>
    <row r="146" spans="1:5" x14ac:dyDescent="0.25">
      <c r="A146" s="28" t="s">
        <v>213</v>
      </c>
      <c r="B146" s="29" t="s">
        <v>50</v>
      </c>
      <c r="C146" s="30">
        <v>0.45833333333333331</v>
      </c>
      <c r="D146" s="30">
        <v>0.59722222222222221</v>
      </c>
      <c r="E146" s="31" t="str">
        <f t="shared" si="2"/>
        <v>R 11:00 AM - 2:20 PM</v>
      </c>
    </row>
    <row r="147" spans="1:5" x14ac:dyDescent="0.25">
      <c r="A147" s="28" t="s">
        <v>214</v>
      </c>
      <c r="B147" s="32" t="s">
        <v>50</v>
      </c>
      <c r="C147" s="30">
        <v>0.54166666666666663</v>
      </c>
      <c r="D147" s="30">
        <v>0.57638888888888895</v>
      </c>
      <c r="E147" s="31" t="str">
        <f t="shared" si="2"/>
        <v>R 1:00 PM - 1:50 PM</v>
      </c>
    </row>
    <row r="148" spans="1:5" x14ac:dyDescent="0.25">
      <c r="A148" s="28" t="s">
        <v>215</v>
      </c>
      <c r="B148" s="29" t="s">
        <v>50</v>
      </c>
      <c r="C148" s="30">
        <v>0.54166666666666663</v>
      </c>
      <c r="D148" s="30">
        <v>0.61805555555555558</v>
      </c>
      <c r="E148" s="31" t="str">
        <f t="shared" si="2"/>
        <v>R 1:00 PM - 2:50 PM</v>
      </c>
    </row>
    <row r="149" spans="1:5" x14ac:dyDescent="0.25">
      <c r="A149" s="28" t="s">
        <v>216</v>
      </c>
      <c r="B149" s="29" t="s">
        <v>50</v>
      </c>
      <c r="C149" s="30">
        <v>0.54166666666666663</v>
      </c>
      <c r="D149" s="30">
        <v>0.65625</v>
      </c>
      <c r="E149" s="31" t="str">
        <f t="shared" si="2"/>
        <v>R 1:00 PM - 3:45 PM</v>
      </c>
    </row>
    <row r="150" spans="1:5" x14ac:dyDescent="0.25">
      <c r="A150" s="28" t="s">
        <v>217</v>
      </c>
      <c r="B150" s="29" t="s">
        <v>50</v>
      </c>
      <c r="C150" s="30">
        <v>0.54166666666666663</v>
      </c>
      <c r="D150" s="30">
        <v>0.70138888888888884</v>
      </c>
      <c r="E150" s="31" t="str">
        <f t="shared" si="2"/>
        <v>R 1:00 PM - 4:50 PM</v>
      </c>
    </row>
    <row r="151" spans="1:5" x14ac:dyDescent="0.25">
      <c r="A151" s="28" t="s">
        <v>218</v>
      </c>
      <c r="B151" s="32" t="s">
        <v>50</v>
      </c>
      <c r="C151" s="30">
        <v>0.58333333333333337</v>
      </c>
      <c r="D151" s="30">
        <v>0.61805555555555558</v>
      </c>
      <c r="E151" s="31" t="str">
        <f t="shared" si="2"/>
        <v>R 2:00 PM - 2:50 PM</v>
      </c>
    </row>
    <row r="152" spans="1:5" x14ac:dyDescent="0.25">
      <c r="A152" s="28" t="s">
        <v>219</v>
      </c>
      <c r="B152" s="29" t="s">
        <v>50</v>
      </c>
      <c r="C152" s="30">
        <v>0.58333333333333337</v>
      </c>
      <c r="D152" s="30">
        <v>0.65972222222222221</v>
      </c>
      <c r="E152" s="31" t="str">
        <f t="shared" si="2"/>
        <v>R 2:00 PM - 3:50 PM</v>
      </c>
    </row>
    <row r="153" spans="1:5" x14ac:dyDescent="0.25">
      <c r="A153" s="28" t="s">
        <v>220</v>
      </c>
      <c r="B153" s="29" t="s">
        <v>50</v>
      </c>
      <c r="C153" s="30">
        <v>0.58333333333333337</v>
      </c>
      <c r="D153" s="30">
        <v>0.74305555555555547</v>
      </c>
      <c r="E153" s="31" t="str">
        <f t="shared" si="2"/>
        <v>R 2:00 PM - 5:50 PM</v>
      </c>
    </row>
    <row r="154" spans="1:5" x14ac:dyDescent="0.25">
      <c r="A154" s="28" t="s">
        <v>221</v>
      </c>
      <c r="B154" s="29" t="s">
        <v>50</v>
      </c>
      <c r="C154" s="30">
        <v>0.60416666666666663</v>
      </c>
      <c r="D154" s="30">
        <v>0.72222222222222221</v>
      </c>
      <c r="E154" s="31" t="str">
        <f t="shared" si="2"/>
        <v>R 2:30 PM - 5:20 PM</v>
      </c>
    </row>
    <row r="155" spans="1:5" x14ac:dyDescent="0.25">
      <c r="A155" s="28" t="s">
        <v>222</v>
      </c>
      <c r="B155" s="32" t="s">
        <v>50</v>
      </c>
      <c r="C155" s="30">
        <v>0.625</v>
      </c>
      <c r="D155" s="30">
        <v>0.65972222222222221</v>
      </c>
      <c r="E155" s="31" t="str">
        <f t="shared" si="2"/>
        <v>R 3:00 PM - 3:50 PM</v>
      </c>
    </row>
    <row r="156" spans="1:5" x14ac:dyDescent="0.25">
      <c r="A156" s="28" t="s">
        <v>223</v>
      </c>
      <c r="B156" s="29" t="s">
        <v>50</v>
      </c>
      <c r="C156" s="30">
        <v>0.625</v>
      </c>
      <c r="D156" s="30">
        <v>0.70138888888888884</v>
      </c>
      <c r="E156" s="31" t="str">
        <f t="shared" si="2"/>
        <v>R 3:00 PM - 4:50 PM</v>
      </c>
    </row>
    <row r="157" spans="1:5" x14ac:dyDescent="0.25">
      <c r="A157" s="28" t="s">
        <v>224</v>
      </c>
      <c r="B157" s="29" t="s">
        <v>50</v>
      </c>
      <c r="C157" s="30">
        <v>0.625</v>
      </c>
      <c r="D157" s="30">
        <v>0.78472222222222221</v>
      </c>
      <c r="E157" s="31" t="str">
        <f t="shared" si="2"/>
        <v>R 3:00 PM - 6:50 PM</v>
      </c>
    </row>
    <row r="158" spans="1:5" x14ac:dyDescent="0.25">
      <c r="A158" s="28" t="s">
        <v>225</v>
      </c>
      <c r="B158" s="32" t="s">
        <v>50</v>
      </c>
      <c r="C158" s="30">
        <v>0.66666666666666663</v>
      </c>
      <c r="D158" s="30">
        <v>0.70138888888888884</v>
      </c>
      <c r="E158" s="31" t="str">
        <f t="shared" si="2"/>
        <v>R 4:00 PM - 4:50 PM</v>
      </c>
    </row>
    <row r="159" spans="1:5" x14ac:dyDescent="0.25">
      <c r="A159" s="28" t="s">
        <v>226</v>
      </c>
      <c r="B159" s="29" t="s">
        <v>50</v>
      </c>
      <c r="C159" s="30">
        <v>0.66666666666666663</v>
      </c>
      <c r="D159" s="30">
        <v>0.74305555555555547</v>
      </c>
      <c r="E159" s="31" t="str">
        <f t="shared" si="2"/>
        <v>R 4:00 PM - 5:50 PM</v>
      </c>
    </row>
    <row r="160" spans="1:5" x14ac:dyDescent="0.25">
      <c r="A160" s="28" t="s">
        <v>227</v>
      </c>
      <c r="B160" s="29" t="s">
        <v>50</v>
      </c>
      <c r="C160" s="30">
        <v>0.66666666666666663</v>
      </c>
      <c r="D160" s="30">
        <v>0.78472222222222221</v>
      </c>
      <c r="E160" s="31" t="str">
        <f t="shared" si="2"/>
        <v>R 4:00 PM - 6:50 PM</v>
      </c>
    </row>
    <row r="161" spans="1:5" x14ac:dyDescent="0.25">
      <c r="A161" s="28" t="s">
        <v>228</v>
      </c>
      <c r="B161" s="29" t="s">
        <v>50</v>
      </c>
      <c r="C161" s="30">
        <v>0.66666666666666663</v>
      </c>
      <c r="D161" s="30">
        <v>0.82638888888888884</v>
      </c>
      <c r="E161" s="31" t="str">
        <f t="shared" si="2"/>
        <v>R 4:00 PM - 7:50 PM</v>
      </c>
    </row>
    <row r="162" spans="1:5" x14ac:dyDescent="0.25">
      <c r="A162" s="28" t="s">
        <v>229</v>
      </c>
      <c r="B162" s="32" t="s">
        <v>50</v>
      </c>
      <c r="C162" s="30">
        <v>0.70833333333333337</v>
      </c>
      <c r="D162" s="30">
        <v>0.74305555555555547</v>
      </c>
      <c r="E162" s="31" t="str">
        <f t="shared" si="2"/>
        <v>R 5:00 PM - 5:50 PM</v>
      </c>
    </row>
    <row r="163" spans="1:5" x14ac:dyDescent="0.25">
      <c r="A163" s="28" t="s">
        <v>230</v>
      </c>
      <c r="B163" s="29" t="s">
        <v>50</v>
      </c>
      <c r="C163" s="30">
        <v>0.70833333333333337</v>
      </c>
      <c r="D163" s="30">
        <v>0.78472222222222221</v>
      </c>
      <c r="E163" s="31" t="str">
        <f t="shared" si="2"/>
        <v>R 5:00 PM - 6:50 PM</v>
      </c>
    </row>
    <row r="164" spans="1:5" x14ac:dyDescent="0.25">
      <c r="A164" s="28" t="s">
        <v>231</v>
      </c>
      <c r="B164" s="29" t="s">
        <v>50</v>
      </c>
      <c r="C164" s="30">
        <v>0.70833333333333337</v>
      </c>
      <c r="D164" s="30">
        <v>0.86805555555555547</v>
      </c>
      <c r="E164" s="31" t="str">
        <f t="shared" si="2"/>
        <v>R 5:00 PM - 8:50 PM</v>
      </c>
    </row>
    <row r="165" spans="1:5" x14ac:dyDescent="0.25">
      <c r="A165" s="28" t="s">
        <v>232</v>
      </c>
      <c r="B165" s="29" t="s">
        <v>50</v>
      </c>
      <c r="C165" s="30">
        <v>0.72916666666666663</v>
      </c>
      <c r="D165" s="30">
        <v>0.84722222222222221</v>
      </c>
      <c r="E165" s="31" t="str">
        <f t="shared" si="2"/>
        <v>R 5:30 PM - 8:20 PM</v>
      </c>
    </row>
    <row r="166" spans="1:5" x14ac:dyDescent="0.25">
      <c r="A166" s="28" t="s">
        <v>233</v>
      </c>
      <c r="B166" s="32" t="s">
        <v>50</v>
      </c>
      <c r="C166" s="30">
        <v>0.75</v>
      </c>
      <c r="D166" s="30">
        <v>0.78472222222222221</v>
      </c>
      <c r="E166" s="31" t="str">
        <f t="shared" si="2"/>
        <v>R 6:00 PM - 6:50 PM</v>
      </c>
    </row>
    <row r="167" spans="1:5" x14ac:dyDescent="0.25">
      <c r="A167" s="28" t="s">
        <v>234</v>
      </c>
      <c r="B167" s="29" t="s">
        <v>50</v>
      </c>
      <c r="C167" s="30">
        <v>0.75</v>
      </c>
      <c r="D167" s="30">
        <v>0.82638888888888884</v>
      </c>
      <c r="E167" s="31" t="str">
        <f t="shared" si="2"/>
        <v>R 6:00 PM - 7:50 PM</v>
      </c>
    </row>
    <row r="168" spans="1:5" x14ac:dyDescent="0.25">
      <c r="A168" s="28" t="s">
        <v>235</v>
      </c>
      <c r="B168" s="29" t="s">
        <v>50</v>
      </c>
      <c r="C168" s="30">
        <v>0.75</v>
      </c>
      <c r="D168" s="30">
        <v>0.90972222222222221</v>
      </c>
      <c r="E168" s="31" t="str">
        <f t="shared" si="2"/>
        <v>R 6:00 PM - 9:50 PM</v>
      </c>
    </row>
    <row r="169" spans="1:5" x14ac:dyDescent="0.25">
      <c r="A169" s="28" t="s">
        <v>236</v>
      </c>
      <c r="B169" s="32" t="s">
        <v>50</v>
      </c>
      <c r="C169" s="30">
        <v>0.79166666666666663</v>
      </c>
      <c r="D169" s="30">
        <v>0.82638888888888884</v>
      </c>
      <c r="E169" s="31" t="str">
        <f t="shared" si="2"/>
        <v>R 7:00 PM - 7:50 PM</v>
      </c>
    </row>
    <row r="170" spans="1:5" x14ac:dyDescent="0.25">
      <c r="A170" s="28" t="s">
        <v>237</v>
      </c>
      <c r="B170" s="29" t="s">
        <v>50</v>
      </c>
      <c r="C170" s="30">
        <v>0.79166666666666663</v>
      </c>
      <c r="D170" s="30">
        <v>0.86805555555555547</v>
      </c>
      <c r="E170" s="31" t="str">
        <f t="shared" si="2"/>
        <v>R 7:00 PM - 8:50 PM</v>
      </c>
    </row>
    <row r="171" spans="1:5" x14ac:dyDescent="0.25">
      <c r="A171" s="28" t="s">
        <v>238</v>
      </c>
      <c r="B171" s="29" t="s">
        <v>50</v>
      </c>
      <c r="C171" s="30">
        <v>0.79166666666666663</v>
      </c>
      <c r="D171" s="30">
        <v>0.90625</v>
      </c>
      <c r="E171" s="31" t="str">
        <f t="shared" si="2"/>
        <v>R 7:00 PM - 9:45 PM</v>
      </c>
    </row>
    <row r="172" spans="1:5" x14ac:dyDescent="0.25">
      <c r="A172" s="28" t="s">
        <v>239</v>
      </c>
      <c r="B172" s="32" t="s">
        <v>50</v>
      </c>
      <c r="C172" s="30">
        <v>0.83333333333333337</v>
      </c>
      <c r="D172" s="30">
        <v>0.86805555555555547</v>
      </c>
      <c r="E172" s="31" t="str">
        <f t="shared" si="2"/>
        <v>R 8:00 PM - 8:50 PM</v>
      </c>
    </row>
    <row r="173" spans="1:5" x14ac:dyDescent="0.25">
      <c r="A173" s="28" t="s">
        <v>240</v>
      </c>
      <c r="B173" s="29" t="s">
        <v>50</v>
      </c>
      <c r="C173" s="30">
        <v>0.83333333333333337</v>
      </c>
      <c r="D173" s="30">
        <v>0.90972222222222221</v>
      </c>
      <c r="E173" s="31" t="str">
        <f t="shared" si="2"/>
        <v>R 8:00 PM - 9:50 PM</v>
      </c>
    </row>
    <row r="174" spans="1:5" x14ac:dyDescent="0.25">
      <c r="A174" s="28" t="s">
        <v>241</v>
      </c>
      <c r="B174" s="32" t="s">
        <v>50</v>
      </c>
      <c r="C174" s="30">
        <v>0.875</v>
      </c>
      <c r="D174" s="30">
        <v>0.90972222222222221</v>
      </c>
      <c r="E174" s="31" t="str">
        <f t="shared" si="2"/>
        <v>R 9:00 PM - 9:50 PM</v>
      </c>
    </row>
    <row r="175" spans="1:5" x14ac:dyDescent="0.25">
      <c r="A175" s="28" t="s">
        <v>242</v>
      </c>
      <c r="B175" s="29" t="s">
        <v>51</v>
      </c>
      <c r="C175" s="30">
        <v>0.3125</v>
      </c>
      <c r="D175" s="30">
        <v>0.43055555555555558</v>
      </c>
      <c r="E175" s="31" t="str">
        <f t="shared" si="2"/>
        <v>T 7:30 AM - 10:20 AM</v>
      </c>
    </row>
    <row r="176" spans="1:5" x14ac:dyDescent="0.25">
      <c r="A176" s="28" t="s">
        <v>243</v>
      </c>
      <c r="B176" s="29" t="s">
        <v>51</v>
      </c>
      <c r="C176" s="30">
        <v>0.3125</v>
      </c>
      <c r="D176" s="30">
        <v>0.4513888888888889</v>
      </c>
      <c r="E176" s="31" t="str">
        <f t="shared" si="2"/>
        <v>T 7:30 AM - 10:50 AM</v>
      </c>
    </row>
    <row r="177" spans="1:5" x14ac:dyDescent="0.25">
      <c r="A177" s="28" t="s">
        <v>244</v>
      </c>
      <c r="B177" s="32" t="s">
        <v>51</v>
      </c>
      <c r="C177" s="30">
        <v>0.33333333333333331</v>
      </c>
      <c r="D177" s="30">
        <v>0.36805555555555558</v>
      </c>
      <c r="E177" s="31" t="str">
        <f t="shared" si="2"/>
        <v>T 8:00 AM - 8:50 AM</v>
      </c>
    </row>
    <row r="178" spans="1:5" x14ac:dyDescent="0.25">
      <c r="A178" s="28" t="s">
        <v>245</v>
      </c>
      <c r="B178" s="29" t="s">
        <v>51</v>
      </c>
      <c r="C178" s="30">
        <v>0.33333333333333331</v>
      </c>
      <c r="D178" s="33">
        <v>0.40972222222222227</v>
      </c>
      <c r="E178" s="31" t="str">
        <f t="shared" si="2"/>
        <v>T 8:00 AM - 9:50 AM</v>
      </c>
    </row>
    <row r="179" spans="1:5" x14ac:dyDescent="0.25">
      <c r="A179" s="28" t="s">
        <v>246</v>
      </c>
      <c r="B179" s="29" t="s">
        <v>51</v>
      </c>
      <c r="C179" s="30">
        <v>0.33333333333333331</v>
      </c>
      <c r="D179" s="30">
        <v>0.49305555555555558</v>
      </c>
      <c r="E179" s="31" t="str">
        <f t="shared" si="2"/>
        <v>T 8:00 AM - 11:50 AM</v>
      </c>
    </row>
    <row r="180" spans="1:5" x14ac:dyDescent="0.25">
      <c r="A180" s="28" t="s">
        <v>247</v>
      </c>
      <c r="B180" s="32" t="s">
        <v>51</v>
      </c>
      <c r="C180" s="33">
        <v>0.375</v>
      </c>
      <c r="D180" s="33">
        <v>0.40972222222222227</v>
      </c>
      <c r="E180" s="31" t="str">
        <f t="shared" si="2"/>
        <v>T 9:00 AM - 9:50 AM</v>
      </c>
    </row>
    <row r="181" spans="1:5" x14ac:dyDescent="0.25">
      <c r="A181" s="28" t="s">
        <v>248</v>
      </c>
      <c r="B181" s="29" t="s">
        <v>51</v>
      </c>
      <c r="C181" s="33">
        <v>0.375</v>
      </c>
      <c r="D181" s="33">
        <v>0.4513888888888889</v>
      </c>
      <c r="E181" s="31" t="str">
        <f t="shared" si="2"/>
        <v>T 9:00 AM - 10:50 AM</v>
      </c>
    </row>
    <row r="182" spans="1:5" x14ac:dyDescent="0.25">
      <c r="A182" s="28" t="s">
        <v>249</v>
      </c>
      <c r="B182" s="29" t="s">
        <v>51</v>
      </c>
      <c r="C182" s="30">
        <v>0.375</v>
      </c>
      <c r="D182" s="30">
        <v>0.48958333333333331</v>
      </c>
      <c r="E182" s="31" t="str">
        <f t="shared" si="2"/>
        <v>T 9:00 AM - 11:45 AM</v>
      </c>
    </row>
    <row r="183" spans="1:5" x14ac:dyDescent="0.25">
      <c r="A183" s="28" t="s">
        <v>250</v>
      </c>
      <c r="B183" s="32" t="s">
        <v>51</v>
      </c>
      <c r="C183" s="33">
        <v>0.41666666666666669</v>
      </c>
      <c r="D183" s="33">
        <v>0.4513888888888889</v>
      </c>
      <c r="E183" s="31" t="str">
        <f t="shared" si="2"/>
        <v>T 10:00 AM - 10:50 AM</v>
      </c>
    </row>
    <row r="184" spans="1:5" x14ac:dyDescent="0.25">
      <c r="A184" s="28" t="s">
        <v>251</v>
      </c>
      <c r="B184" s="29" t="s">
        <v>51</v>
      </c>
      <c r="C184" s="33">
        <v>0.41666666666666669</v>
      </c>
      <c r="D184" s="30">
        <v>0.49305555555555558</v>
      </c>
      <c r="E184" s="31" t="str">
        <f t="shared" si="2"/>
        <v>T 10:00 AM - 11:50 AM</v>
      </c>
    </row>
    <row r="185" spans="1:5" x14ac:dyDescent="0.25">
      <c r="A185" s="28" t="s">
        <v>252</v>
      </c>
      <c r="B185" s="32" t="s">
        <v>51</v>
      </c>
      <c r="C185" s="30">
        <v>0.45833333333333331</v>
      </c>
      <c r="D185" s="30">
        <v>0.49305555555555558</v>
      </c>
      <c r="E185" s="31" t="str">
        <f t="shared" si="2"/>
        <v>T 11:00 AM - 11:50 AM</v>
      </c>
    </row>
    <row r="186" spans="1:5" x14ac:dyDescent="0.25">
      <c r="A186" s="28" t="s">
        <v>253</v>
      </c>
      <c r="B186" s="29" t="s">
        <v>51</v>
      </c>
      <c r="C186" s="30">
        <v>0.45833333333333331</v>
      </c>
      <c r="D186" s="30">
        <v>0.59722222222222221</v>
      </c>
      <c r="E186" s="31" t="str">
        <f t="shared" si="2"/>
        <v>T 11:00 AM - 2:20 PM</v>
      </c>
    </row>
    <row r="187" spans="1:5" x14ac:dyDescent="0.25">
      <c r="A187" s="28" t="s">
        <v>254</v>
      </c>
      <c r="B187" s="32" t="s">
        <v>51</v>
      </c>
      <c r="C187" s="30">
        <v>0.54166666666666663</v>
      </c>
      <c r="D187" s="30">
        <v>0.57638888888888895</v>
      </c>
      <c r="E187" s="31" t="str">
        <f t="shared" si="2"/>
        <v>T 1:00 PM - 1:50 PM</v>
      </c>
    </row>
    <row r="188" spans="1:5" x14ac:dyDescent="0.25">
      <c r="A188" s="28" t="s">
        <v>255</v>
      </c>
      <c r="B188" s="29" t="s">
        <v>51</v>
      </c>
      <c r="C188" s="30">
        <v>0.54166666666666663</v>
      </c>
      <c r="D188" s="30">
        <v>0.61805555555555558</v>
      </c>
      <c r="E188" s="31" t="str">
        <f t="shared" si="2"/>
        <v>T 1:00 PM - 2:50 PM</v>
      </c>
    </row>
    <row r="189" spans="1:5" x14ac:dyDescent="0.25">
      <c r="A189" s="28" t="s">
        <v>256</v>
      </c>
      <c r="B189" s="29" t="s">
        <v>51</v>
      </c>
      <c r="C189" s="30">
        <v>0.54166666666666663</v>
      </c>
      <c r="D189" s="30">
        <v>0.65625</v>
      </c>
      <c r="E189" s="31" t="str">
        <f t="shared" si="2"/>
        <v>T 1:00 PM - 3:45 PM</v>
      </c>
    </row>
    <row r="190" spans="1:5" x14ac:dyDescent="0.25">
      <c r="A190" s="28" t="s">
        <v>257</v>
      </c>
      <c r="B190" s="29" t="s">
        <v>51</v>
      </c>
      <c r="C190" s="30">
        <v>0.54166666666666663</v>
      </c>
      <c r="D190" s="30">
        <v>0.70138888888888884</v>
      </c>
      <c r="E190" s="31" t="str">
        <f t="shared" si="2"/>
        <v>T 1:00 PM - 4:50 PM</v>
      </c>
    </row>
    <row r="191" spans="1:5" x14ac:dyDescent="0.25">
      <c r="A191" s="28" t="s">
        <v>258</v>
      </c>
      <c r="B191" s="32" t="s">
        <v>51</v>
      </c>
      <c r="C191" s="30">
        <v>0.58333333333333337</v>
      </c>
      <c r="D191" s="30">
        <v>0.61805555555555558</v>
      </c>
      <c r="E191" s="31" t="str">
        <f t="shared" si="2"/>
        <v>T 2:00 PM - 2:50 PM</v>
      </c>
    </row>
    <row r="192" spans="1:5" x14ac:dyDescent="0.25">
      <c r="A192" s="28" t="s">
        <v>259</v>
      </c>
      <c r="B192" s="29" t="s">
        <v>51</v>
      </c>
      <c r="C192" s="30">
        <v>0.58333333333333337</v>
      </c>
      <c r="D192" s="30">
        <v>0.65972222222222221</v>
      </c>
      <c r="E192" s="31" t="str">
        <f t="shared" si="2"/>
        <v>T 2:00 PM - 3:50 PM</v>
      </c>
    </row>
    <row r="193" spans="1:5" x14ac:dyDescent="0.25">
      <c r="A193" s="28" t="s">
        <v>260</v>
      </c>
      <c r="B193" s="29" t="s">
        <v>51</v>
      </c>
      <c r="C193" s="30">
        <v>0.58333333333333337</v>
      </c>
      <c r="D193" s="30">
        <v>0.74305555555555547</v>
      </c>
      <c r="E193" s="31" t="str">
        <f t="shared" si="2"/>
        <v>T 2:00 PM - 5:50 PM</v>
      </c>
    </row>
    <row r="194" spans="1:5" x14ac:dyDescent="0.25">
      <c r="A194" s="28" t="s">
        <v>261</v>
      </c>
      <c r="B194" s="29" t="s">
        <v>51</v>
      </c>
      <c r="C194" s="30">
        <v>0.60416666666666663</v>
      </c>
      <c r="D194" s="30">
        <v>0.72222222222222221</v>
      </c>
      <c r="E194" s="31" t="str">
        <f t="shared" ref="E194:E257" si="3">B194&amp; " " &amp;TEXT(C194,"H:MM AM/PM")&amp; " " &amp; "-" &amp; " " &amp;TEXT(D194, "H:MM AM/PM")</f>
        <v>T 2:30 PM - 5:20 PM</v>
      </c>
    </row>
    <row r="195" spans="1:5" x14ac:dyDescent="0.25">
      <c r="A195" s="28" t="s">
        <v>262</v>
      </c>
      <c r="B195" s="32" t="s">
        <v>51</v>
      </c>
      <c r="C195" s="30">
        <v>0.625</v>
      </c>
      <c r="D195" s="30">
        <v>0.65972222222222221</v>
      </c>
      <c r="E195" s="31" t="str">
        <f t="shared" si="3"/>
        <v>T 3:00 PM - 3:50 PM</v>
      </c>
    </row>
    <row r="196" spans="1:5" x14ac:dyDescent="0.25">
      <c r="A196" s="28" t="s">
        <v>263</v>
      </c>
      <c r="B196" s="29" t="s">
        <v>51</v>
      </c>
      <c r="C196" s="30">
        <v>0.625</v>
      </c>
      <c r="D196" s="30">
        <v>0.70138888888888884</v>
      </c>
      <c r="E196" s="31" t="str">
        <f t="shared" si="3"/>
        <v>T 3:00 PM - 4:50 PM</v>
      </c>
    </row>
    <row r="197" spans="1:5" x14ac:dyDescent="0.25">
      <c r="A197" s="28" t="s">
        <v>264</v>
      </c>
      <c r="B197" s="29" t="s">
        <v>51</v>
      </c>
      <c r="C197" s="30">
        <v>0.625</v>
      </c>
      <c r="D197" s="30">
        <v>0.78472222222222221</v>
      </c>
      <c r="E197" s="31" t="str">
        <f t="shared" si="3"/>
        <v>T 3:00 PM - 6:50 PM</v>
      </c>
    </row>
    <row r="198" spans="1:5" x14ac:dyDescent="0.25">
      <c r="A198" s="28" t="s">
        <v>265</v>
      </c>
      <c r="B198" s="32" t="s">
        <v>51</v>
      </c>
      <c r="C198" s="30">
        <v>0.66666666666666663</v>
      </c>
      <c r="D198" s="30">
        <v>0.70138888888888884</v>
      </c>
      <c r="E198" s="31" t="str">
        <f t="shared" si="3"/>
        <v>T 4:00 PM - 4:50 PM</v>
      </c>
    </row>
    <row r="199" spans="1:5" x14ac:dyDescent="0.25">
      <c r="A199" s="28" t="s">
        <v>266</v>
      </c>
      <c r="B199" s="29" t="s">
        <v>51</v>
      </c>
      <c r="C199" s="30">
        <v>0.66666666666666663</v>
      </c>
      <c r="D199" s="30">
        <v>0.74305555555555547</v>
      </c>
      <c r="E199" s="31" t="str">
        <f t="shared" si="3"/>
        <v>T 4:00 PM - 5:50 PM</v>
      </c>
    </row>
    <row r="200" spans="1:5" x14ac:dyDescent="0.25">
      <c r="A200" s="28" t="s">
        <v>267</v>
      </c>
      <c r="B200" s="29" t="s">
        <v>51</v>
      </c>
      <c r="C200" s="30">
        <v>0.66666666666666663</v>
      </c>
      <c r="D200" s="30">
        <v>0.78472222222222221</v>
      </c>
      <c r="E200" s="31" t="str">
        <f t="shared" si="3"/>
        <v>T 4:00 PM - 6:50 PM</v>
      </c>
    </row>
    <row r="201" spans="1:5" x14ac:dyDescent="0.25">
      <c r="A201" s="28" t="s">
        <v>268</v>
      </c>
      <c r="B201" s="29" t="s">
        <v>51</v>
      </c>
      <c r="C201" s="30">
        <v>0.66666666666666663</v>
      </c>
      <c r="D201" s="30">
        <v>0.82638888888888884</v>
      </c>
      <c r="E201" s="31" t="str">
        <f t="shared" si="3"/>
        <v>T 4:00 PM - 7:50 PM</v>
      </c>
    </row>
    <row r="202" spans="1:5" x14ac:dyDescent="0.25">
      <c r="A202" s="28" t="s">
        <v>269</v>
      </c>
      <c r="B202" s="32" t="s">
        <v>51</v>
      </c>
      <c r="C202" s="30">
        <v>0.70833333333333337</v>
      </c>
      <c r="D202" s="30">
        <v>0.74305555555555547</v>
      </c>
      <c r="E202" s="31" t="str">
        <f t="shared" si="3"/>
        <v>T 5:00 PM - 5:50 PM</v>
      </c>
    </row>
    <row r="203" spans="1:5" x14ac:dyDescent="0.25">
      <c r="A203" s="28" t="s">
        <v>270</v>
      </c>
      <c r="B203" s="29" t="s">
        <v>51</v>
      </c>
      <c r="C203" s="30">
        <v>0.70833333333333337</v>
      </c>
      <c r="D203" s="30">
        <v>0.78472222222222221</v>
      </c>
      <c r="E203" s="31" t="str">
        <f t="shared" si="3"/>
        <v>T 5:00 PM - 6:50 PM</v>
      </c>
    </row>
    <row r="204" spans="1:5" x14ac:dyDescent="0.25">
      <c r="A204" s="28" t="s">
        <v>271</v>
      </c>
      <c r="B204" s="29" t="s">
        <v>51</v>
      </c>
      <c r="C204" s="30">
        <v>0.70833333333333337</v>
      </c>
      <c r="D204" s="30">
        <v>0.86805555555555547</v>
      </c>
      <c r="E204" s="31" t="str">
        <f t="shared" si="3"/>
        <v>T 5:00 PM - 8:50 PM</v>
      </c>
    </row>
    <row r="205" spans="1:5" x14ac:dyDescent="0.25">
      <c r="A205" s="28" t="s">
        <v>272</v>
      </c>
      <c r="B205" s="29" t="s">
        <v>51</v>
      </c>
      <c r="C205" s="30">
        <v>0.72916666666666663</v>
      </c>
      <c r="D205" s="30">
        <v>0.84722222222222221</v>
      </c>
      <c r="E205" s="31" t="str">
        <f t="shared" si="3"/>
        <v>T 5:30 PM - 8:20 PM</v>
      </c>
    </row>
    <row r="206" spans="1:5" x14ac:dyDescent="0.25">
      <c r="A206" s="28" t="s">
        <v>273</v>
      </c>
      <c r="B206" s="32" t="s">
        <v>51</v>
      </c>
      <c r="C206" s="30">
        <v>0.75</v>
      </c>
      <c r="D206" s="30">
        <v>0.78472222222222221</v>
      </c>
      <c r="E206" s="31" t="str">
        <f t="shared" si="3"/>
        <v>T 6:00 PM - 6:50 PM</v>
      </c>
    </row>
    <row r="207" spans="1:5" x14ac:dyDescent="0.25">
      <c r="A207" s="28" t="s">
        <v>274</v>
      </c>
      <c r="B207" s="29" t="s">
        <v>51</v>
      </c>
      <c r="C207" s="30">
        <v>0.75</v>
      </c>
      <c r="D207" s="30">
        <v>0.82638888888888884</v>
      </c>
      <c r="E207" s="31" t="str">
        <f t="shared" si="3"/>
        <v>T 6:00 PM - 7:50 PM</v>
      </c>
    </row>
    <row r="208" spans="1:5" x14ac:dyDescent="0.25">
      <c r="A208" s="28" t="s">
        <v>275</v>
      </c>
      <c r="B208" s="29" t="s">
        <v>51</v>
      </c>
      <c r="C208" s="30">
        <v>0.75</v>
      </c>
      <c r="D208" s="30">
        <v>0.90972222222222221</v>
      </c>
      <c r="E208" s="31" t="str">
        <f t="shared" si="3"/>
        <v>T 6:00 PM - 9:50 PM</v>
      </c>
    </row>
    <row r="209" spans="1:5" x14ac:dyDescent="0.25">
      <c r="A209" s="28" t="s">
        <v>276</v>
      </c>
      <c r="B209" s="32" t="s">
        <v>51</v>
      </c>
      <c r="C209" s="30">
        <v>0.79166666666666663</v>
      </c>
      <c r="D209" s="30">
        <v>0.82638888888888884</v>
      </c>
      <c r="E209" s="31" t="str">
        <f t="shared" si="3"/>
        <v>T 7:00 PM - 7:50 PM</v>
      </c>
    </row>
    <row r="210" spans="1:5" x14ac:dyDescent="0.25">
      <c r="A210" s="28" t="s">
        <v>277</v>
      </c>
      <c r="B210" s="29" t="s">
        <v>51</v>
      </c>
      <c r="C210" s="30">
        <v>0.79166666666666663</v>
      </c>
      <c r="D210" s="30">
        <v>0.86805555555555547</v>
      </c>
      <c r="E210" s="31" t="str">
        <f t="shared" si="3"/>
        <v>T 7:00 PM - 8:50 PM</v>
      </c>
    </row>
    <row r="211" spans="1:5" x14ac:dyDescent="0.25">
      <c r="A211" s="28" t="s">
        <v>278</v>
      </c>
      <c r="B211" s="29" t="s">
        <v>51</v>
      </c>
      <c r="C211" s="30">
        <v>0.79166666666666663</v>
      </c>
      <c r="D211" s="30">
        <v>0.90625</v>
      </c>
      <c r="E211" s="31" t="str">
        <f t="shared" si="3"/>
        <v>T 7:00 PM - 9:45 PM</v>
      </c>
    </row>
    <row r="212" spans="1:5" x14ac:dyDescent="0.25">
      <c r="A212" s="28" t="s">
        <v>279</v>
      </c>
      <c r="B212" s="32" t="s">
        <v>51</v>
      </c>
      <c r="C212" s="30">
        <v>0.83333333333333337</v>
      </c>
      <c r="D212" s="30">
        <v>0.86805555555555547</v>
      </c>
      <c r="E212" s="31" t="str">
        <f t="shared" si="3"/>
        <v>T 8:00 PM - 8:50 PM</v>
      </c>
    </row>
    <row r="213" spans="1:5" x14ac:dyDescent="0.25">
      <c r="A213" s="28" t="s">
        <v>280</v>
      </c>
      <c r="B213" s="29" t="s">
        <v>51</v>
      </c>
      <c r="C213" s="30">
        <v>0.83333333333333337</v>
      </c>
      <c r="D213" s="30">
        <v>0.90972222222222221</v>
      </c>
      <c r="E213" s="31" t="str">
        <f t="shared" si="3"/>
        <v>T 8:00 PM - 9:50 PM</v>
      </c>
    </row>
    <row r="214" spans="1:5" x14ac:dyDescent="0.25">
      <c r="A214" s="28" t="s">
        <v>281</v>
      </c>
      <c r="B214" s="32" t="s">
        <v>51</v>
      </c>
      <c r="C214" s="30">
        <v>0.875</v>
      </c>
      <c r="D214" s="30">
        <v>0.90972222222222221</v>
      </c>
      <c r="E214" s="31" t="str">
        <f t="shared" si="3"/>
        <v>T 9:00 PM - 9:50 PM</v>
      </c>
    </row>
    <row r="215" spans="1:5" x14ac:dyDescent="0.25">
      <c r="A215" s="28" t="s">
        <v>282</v>
      </c>
      <c r="B215" s="29" t="s">
        <v>47</v>
      </c>
      <c r="C215" s="30">
        <v>0.3125</v>
      </c>
      <c r="D215" s="30">
        <v>0.36458333333333331</v>
      </c>
      <c r="E215" s="31" t="str">
        <f t="shared" si="3"/>
        <v>TR 7:30 AM - 8:45 AM</v>
      </c>
    </row>
    <row r="216" spans="1:5" x14ac:dyDescent="0.25">
      <c r="A216" s="28" t="s">
        <v>283</v>
      </c>
      <c r="B216" s="29" t="s">
        <v>47</v>
      </c>
      <c r="C216" s="30">
        <v>0.33333333333333331</v>
      </c>
      <c r="D216" s="30">
        <v>0.36805555555555558</v>
      </c>
      <c r="E216" s="31" t="str">
        <f t="shared" si="3"/>
        <v>TR 8:00 AM - 8:50 AM</v>
      </c>
    </row>
    <row r="217" spans="1:5" x14ac:dyDescent="0.25">
      <c r="A217" s="28" t="s">
        <v>284</v>
      </c>
      <c r="B217" s="29" t="s">
        <v>47</v>
      </c>
      <c r="C217" s="30">
        <v>0.33333333333333331</v>
      </c>
      <c r="D217" s="33">
        <v>0.40972222222222227</v>
      </c>
      <c r="E217" s="31" t="str">
        <f t="shared" si="3"/>
        <v>TR 8:00 AM - 9:50 AM</v>
      </c>
    </row>
    <row r="218" spans="1:5" x14ac:dyDescent="0.25">
      <c r="A218" s="28" t="s">
        <v>285</v>
      </c>
      <c r="B218" s="29" t="s">
        <v>47</v>
      </c>
      <c r="C218" s="33">
        <v>0.375</v>
      </c>
      <c r="D218" s="33">
        <v>0.40972222222222227</v>
      </c>
      <c r="E218" s="31" t="str">
        <f t="shared" si="3"/>
        <v>TR 9:00 AM - 9:50 AM</v>
      </c>
    </row>
    <row r="219" spans="1:5" x14ac:dyDescent="0.25">
      <c r="A219" s="28" t="s">
        <v>286</v>
      </c>
      <c r="B219" s="29" t="s">
        <v>47</v>
      </c>
      <c r="C219" s="30">
        <v>0.375</v>
      </c>
      <c r="D219" s="30">
        <v>0.42708333333333331</v>
      </c>
      <c r="E219" s="31" t="str">
        <f t="shared" si="3"/>
        <v>TR 9:00 AM - 10:15 AM</v>
      </c>
    </row>
    <row r="220" spans="1:5" x14ac:dyDescent="0.25">
      <c r="A220" s="28" t="s">
        <v>287</v>
      </c>
      <c r="B220" s="29" t="s">
        <v>47</v>
      </c>
      <c r="C220" s="33">
        <v>0.375</v>
      </c>
      <c r="D220" s="33">
        <v>0.4513888888888889</v>
      </c>
      <c r="E220" s="31" t="str">
        <f t="shared" si="3"/>
        <v>TR 9:00 AM - 10:50 AM</v>
      </c>
    </row>
    <row r="221" spans="1:5" x14ac:dyDescent="0.25">
      <c r="A221" s="28" t="s">
        <v>288</v>
      </c>
      <c r="B221" s="29" t="s">
        <v>47</v>
      </c>
      <c r="C221" s="33">
        <v>0.41666666666666669</v>
      </c>
      <c r="D221" s="33">
        <v>0.4513888888888889</v>
      </c>
      <c r="E221" s="31" t="str">
        <f t="shared" si="3"/>
        <v>TR 10:00 AM - 10:50 AM</v>
      </c>
    </row>
    <row r="222" spans="1:5" x14ac:dyDescent="0.25">
      <c r="A222" s="28" t="s">
        <v>289</v>
      </c>
      <c r="B222" s="29" t="s">
        <v>47</v>
      </c>
      <c r="C222" s="33">
        <v>0.41666666666666669</v>
      </c>
      <c r="D222" s="30">
        <v>0.49305555555555558</v>
      </c>
      <c r="E222" s="31" t="str">
        <f t="shared" si="3"/>
        <v>TR 10:00 AM - 11:50 AM</v>
      </c>
    </row>
    <row r="223" spans="1:5" x14ac:dyDescent="0.25">
      <c r="A223" s="28" t="s">
        <v>290</v>
      </c>
      <c r="B223" s="29" t="s">
        <v>47</v>
      </c>
      <c r="C223" s="30">
        <v>0.4375</v>
      </c>
      <c r="D223" s="30">
        <v>0.48958333333333331</v>
      </c>
      <c r="E223" s="31" t="str">
        <f t="shared" si="3"/>
        <v>TR 10:30 AM - 11:45 AM</v>
      </c>
    </row>
    <row r="224" spans="1:5" x14ac:dyDescent="0.25">
      <c r="A224" s="28" t="s">
        <v>291</v>
      </c>
      <c r="B224" s="29" t="s">
        <v>47</v>
      </c>
      <c r="C224" s="30">
        <v>0.45833333333333331</v>
      </c>
      <c r="D224" s="30">
        <v>0.49305555555555558</v>
      </c>
      <c r="E224" s="31" t="str">
        <f t="shared" si="3"/>
        <v>TR 11:00 AM - 11:50 AM</v>
      </c>
    </row>
    <row r="225" spans="1:5" x14ac:dyDescent="0.25">
      <c r="A225" s="28" t="s">
        <v>292</v>
      </c>
      <c r="B225" s="29" t="s">
        <v>47</v>
      </c>
      <c r="C225" s="30">
        <v>0.54166666666666663</v>
      </c>
      <c r="D225" s="30">
        <v>0.57638888888888895</v>
      </c>
      <c r="E225" s="31" t="str">
        <f t="shared" si="3"/>
        <v>TR 1:00 PM - 1:50 PM</v>
      </c>
    </row>
    <row r="226" spans="1:5" x14ac:dyDescent="0.25">
      <c r="A226" s="28" t="s">
        <v>293</v>
      </c>
      <c r="B226" s="29" t="s">
        <v>47</v>
      </c>
      <c r="C226" s="30">
        <v>0.54166666666666663</v>
      </c>
      <c r="D226" s="30">
        <v>0.59375</v>
      </c>
      <c r="E226" s="31" t="str">
        <f t="shared" si="3"/>
        <v>TR 1:00 PM - 2:15 PM</v>
      </c>
    </row>
    <row r="227" spans="1:5" x14ac:dyDescent="0.25">
      <c r="A227" s="28" t="s">
        <v>294</v>
      </c>
      <c r="B227" s="29" t="s">
        <v>47</v>
      </c>
      <c r="C227" s="30">
        <v>0.54166666666666663</v>
      </c>
      <c r="D227" s="30">
        <v>0.61805555555555558</v>
      </c>
      <c r="E227" s="31" t="str">
        <f t="shared" si="3"/>
        <v>TR 1:00 PM - 2:50 PM</v>
      </c>
    </row>
    <row r="228" spans="1:5" x14ac:dyDescent="0.25">
      <c r="A228" s="28" t="s">
        <v>295</v>
      </c>
      <c r="B228" s="29" t="s">
        <v>47</v>
      </c>
      <c r="C228" s="30">
        <v>0.58333333333333337</v>
      </c>
      <c r="D228" s="30">
        <v>0.61805555555555558</v>
      </c>
      <c r="E228" s="31" t="str">
        <f t="shared" si="3"/>
        <v>TR 2:00 PM - 2:50 PM</v>
      </c>
    </row>
    <row r="229" spans="1:5" x14ac:dyDescent="0.25">
      <c r="A229" s="28" t="s">
        <v>296</v>
      </c>
      <c r="B229" s="29" t="s">
        <v>47</v>
      </c>
      <c r="C229" s="30">
        <v>0.58333333333333337</v>
      </c>
      <c r="D229" s="30">
        <v>0.65972222222222221</v>
      </c>
      <c r="E229" s="31" t="str">
        <f t="shared" si="3"/>
        <v>TR 2:00 PM - 3:50 PM</v>
      </c>
    </row>
    <row r="230" spans="1:5" x14ac:dyDescent="0.25">
      <c r="A230" s="28" t="s">
        <v>297</v>
      </c>
      <c r="B230" s="29" t="s">
        <v>47</v>
      </c>
      <c r="C230" s="30">
        <v>0.60416666666666663</v>
      </c>
      <c r="D230" s="30">
        <v>0.65625</v>
      </c>
      <c r="E230" s="31" t="str">
        <f t="shared" si="3"/>
        <v>TR 2:30 PM - 3:45 PM</v>
      </c>
    </row>
    <row r="231" spans="1:5" x14ac:dyDescent="0.25">
      <c r="A231" s="28" t="s">
        <v>298</v>
      </c>
      <c r="B231" s="29" t="s">
        <v>47</v>
      </c>
      <c r="C231" s="30">
        <v>0.625</v>
      </c>
      <c r="D231" s="30">
        <v>0.65972222222222221</v>
      </c>
      <c r="E231" s="31" t="str">
        <f t="shared" si="3"/>
        <v>TR 3:00 PM - 3:50 PM</v>
      </c>
    </row>
    <row r="232" spans="1:5" x14ac:dyDescent="0.25">
      <c r="A232" s="28" t="s">
        <v>299</v>
      </c>
      <c r="B232" s="29" t="s">
        <v>47</v>
      </c>
      <c r="C232" s="30">
        <v>0.625</v>
      </c>
      <c r="D232" s="30">
        <v>0.70138888888888884</v>
      </c>
      <c r="E232" s="31" t="str">
        <f t="shared" si="3"/>
        <v>TR 3:00 PM - 4:50 PM</v>
      </c>
    </row>
    <row r="233" spans="1:5" x14ac:dyDescent="0.25">
      <c r="A233" s="28" t="s">
        <v>300</v>
      </c>
      <c r="B233" s="29" t="s">
        <v>47</v>
      </c>
      <c r="C233" s="30">
        <v>0.66666666666666663</v>
      </c>
      <c r="D233" s="30">
        <v>0.70138888888888884</v>
      </c>
      <c r="E233" s="31" t="str">
        <f t="shared" si="3"/>
        <v>TR 4:00 PM - 4:50 PM</v>
      </c>
    </row>
    <row r="234" spans="1:5" x14ac:dyDescent="0.25">
      <c r="A234" s="28" t="s">
        <v>301</v>
      </c>
      <c r="B234" s="29" t="s">
        <v>47</v>
      </c>
      <c r="C234" s="30">
        <v>0.66666666666666663</v>
      </c>
      <c r="D234" s="30">
        <v>0.71875</v>
      </c>
      <c r="E234" s="31" t="str">
        <f t="shared" si="3"/>
        <v>TR 4:00 PM - 5:15 PM</v>
      </c>
    </row>
    <row r="235" spans="1:5" x14ac:dyDescent="0.25">
      <c r="A235" s="28" t="s">
        <v>302</v>
      </c>
      <c r="B235" s="29" t="s">
        <v>47</v>
      </c>
      <c r="C235" s="30">
        <v>0.66666666666666663</v>
      </c>
      <c r="D235" s="30">
        <v>0.74305555555555547</v>
      </c>
      <c r="E235" s="31" t="str">
        <f t="shared" si="3"/>
        <v>TR 4:00 PM - 5:50 PM</v>
      </c>
    </row>
    <row r="236" spans="1:5" x14ac:dyDescent="0.25">
      <c r="A236" s="28" t="s">
        <v>303</v>
      </c>
      <c r="B236" s="29" t="s">
        <v>47</v>
      </c>
      <c r="C236" s="30">
        <v>0.70833333333333337</v>
      </c>
      <c r="D236" s="30">
        <v>0.74305555555555547</v>
      </c>
      <c r="E236" s="31" t="str">
        <f t="shared" si="3"/>
        <v>TR 5:00 PM - 5:50 PM</v>
      </c>
    </row>
    <row r="237" spans="1:5" x14ac:dyDescent="0.25">
      <c r="A237" s="28" t="s">
        <v>304</v>
      </c>
      <c r="B237" s="29" t="s">
        <v>47</v>
      </c>
      <c r="C237" s="30">
        <v>0.70833333333333337</v>
      </c>
      <c r="D237" s="30">
        <v>0.78472222222222221</v>
      </c>
      <c r="E237" s="31" t="str">
        <f t="shared" si="3"/>
        <v>TR 5:00 PM - 6:50 PM</v>
      </c>
    </row>
    <row r="238" spans="1:5" x14ac:dyDescent="0.25">
      <c r="A238" s="28" t="s">
        <v>305</v>
      </c>
      <c r="B238" s="29" t="s">
        <v>47</v>
      </c>
      <c r="C238" s="30">
        <v>0.72916666666666663</v>
      </c>
      <c r="D238" s="30">
        <v>0.78125</v>
      </c>
      <c r="E238" s="31" t="str">
        <f t="shared" si="3"/>
        <v>TR 5:30 PM - 6:45 PM</v>
      </c>
    </row>
    <row r="239" spans="1:5" x14ac:dyDescent="0.25">
      <c r="A239" s="28" t="s">
        <v>306</v>
      </c>
      <c r="B239" s="29" t="s">
        <v>47</v>
      </c>
      <c r="C239" s="30">
        <v>0.75</v>
      </c>
      <c r="D239" s="30">
        <v>0.78472222222222221</v>
      </c>
      <c r="E239" s="31" t="str">
        <f t="shared" si="3"/>
        <v>TR 6:00 PM - 6:50 PM</v>
      </c>
    </row>
    <row r="240" spans="1:5" x14ac:dyDescent="0.25">
      <c r="A240" s="28" t="s">
        <v>307</v>
      </c>
      <c r="B240" s="29" t="s">
        <v>47</v>
      </c>
      <c r="C240" s="30">
        <v>0.75</v>
      </c>
      <c r="D240" s="30">
        <v>0.82638888888888884</v>
      </c>
      <c r="E240" s="31" t="str">
        <f t="shared" si="3"/>
        <v>TR 6:00 PM - 7:50 PM</v>
      </c>
    </row>
    <row r="241" spans="1:5" x14ac:dyDescent="0.25">
      <c r="A241" s="28" t="s">
        <v>308</v>
      </c>
      <c r="B241" s="29" t="s">
        <v>47</v>
      </c>
      <c r="C241" s="30">
        <v>0.79166666666666663</v>
      </c>
      <c r="D241" s="30">
        <v>0.82638888888888884</v>
      </c>
      <c r="E241" s="31" t="str">
        <f t="shared" si="3"/>
        <v>TR 7:00 PM - 7:50 PM</v>
      </c>
    </row>
    <row r="242" spans="1:5" x14ac:dyDescent="0.25">
      <c r="A242" s="28" t="s">
        <v>309</v>
      </c>
      <c r="B242" s="29" t="s">
        <v>47</v>
      </c>
      <c r="C242" s="30">
        <v>0.79166666666666663</v>
      </c>
      <c r="D242" s="30">
        <v>0.84375</v>
      </c>
      <c r="E242" s="31" t="str">
        <f t="shared" si="3"/>
        <v>TR 7:00 PM - 8:15 PM</v>
      </c>
    </row>
    <row r="243" spans="1:5" x14ac:dyDescent="0.25">
      <c r="A243" s="28" t="s">
        <v>310</v>
      </c>
      <c r="B243" s="29" t="s">
        <v>47</v>
      </c>
      <c r="C243" s="30">
        <v>0.79166666666666663</v>
      </c>
      <c r="D243" s="30">
        <v>0.86805555555555547</v>
      </c>
      <c r="E243" s="31" t="str">
        <f t="shared" si="3"/>
        <v>TR 7:00 PM - 8:50 PM</v>
      </c>
    </row>
    <row r="244" spans="1:5" x14ac:dyDescent="0.25">
      <c r="A244" s="28" t="s">
        <v>311</v>
      </c>
      <c r="B244" s="29" t="s">
        <v>47</v>
      </c>
      <c r="C244" s="30">
        <v>0.83333333333333337</v>
      </c>
      <c r="D244" s="30">
        <v>0.86805555555555547</v>
      </c>
      <c r="E244" s="31" t="str">
        <f t="shared" si="3"/>
        <v>TR 8:00 PM - 8:50 PM</v>
      </c>
    </row>
    <row r="245" spans="1:5" x14ac:dyDescent="0.25">
      <c r="A245" s="28" t="s">
        <v>312</v>
      </c>
      <c r="B245" s="29" t="s">
        <v>47</v>
      </c>
      <c r="C245" s="30">
        <v>0.83333333333333337</v>
      </c>
      <c r="D245" s="30">
        <v>0.90972222222222221</v>
      </c>
      <c r="E245" s="31" t="str">
        <f t="shared" si="3"/>
        <v>TR 8:00 PM - 9:50 PM</v>
      </c>
    </row>
    <row r="246" spans="1:5" x14ac:dyDescent="0.25">
      <c r="A246" s="28" t="s">
        <v>313</v>
      </c>
      <c r="B246" s="29" t="s">
        <v>47</v>
      </c>
      <c r="C246" s="30">
        <v>0.85416666666666663</v>
      </c>
      <c r="D246" s="30">
        <v>0.90625</v>
      </c>
      <c r="E246" s="31" t="str">
        <f t="shared" si="3"/>
        <v>TR 8:30 PM - 9:45 PM</v>
      </c>
    </row>
    <row r="247" spans="1:5" x14ac:dyDescent="0.25">
      <c r="A247" s="28" t="s">
        <v>314</v>
      </c>
      <c r="B247" s="29" t="s">
        <v>47</v>
      </c>
      <c r="C247" s="30">
        <v>0.875</v>
      </c>
      <c r="D247" s="30">
        <v>0.90972222222222221</v>
      </c>
      <c r="E247" s="31" t="str">
        <f t="shared" si="3"/>
        <v>TR 9:00 PM - 9:50 PM</v>
      </c>
    </row>
    <row r="248" spans="1:5" x14ac:dyDescent="0.25">
      <c r="A248" s="28" t="s">
        <v>315</v>
      </c>
      <c r="B248" s="32" t="s">
        <v>46</v>
      </c>
      <c r="C248" s="30">
        <v>0.3125</v>
      </c>
      <c r="D248" s="30">
        <v>0.34722222222222227</v>
      </c>
      <c r="E248" s="31" t="str">
        <f t="shared" si="3"/>
        <v>W 7:30 AM - 8:20 AM</v>
      </c>
    </row>
    <row r="249" spans="1:5" x14ac:dyDescent="0.25">
      <c r="A249" s="28" t="s">
        <v>316</v>
      </c>
      <c r="B249" s="32" t="s">
        <v>46</v>
      </c>
      <c r="C249" s="30">
        <v>0.3125</v>
      </c>
      <c r="D249" s="30">
        <v>0.3888888888888889</v>
      </c>
      <c r="E249" s="31" t="str">
        <f t="shared" si="3"/>
        <v>W 7:30 AM - 9:20 AM</v>
      </c>
    </row>
    <row r="250" spans="1:5" x14ac:dyDescent="0.25">
      <c r="A250" s="28" t="s">
        <v>317</v>
      </c>
      <c r="B250" s="29" t="s">
        <v>46</v>
      </c>
      <c r="C250" s="30">
        <v>0.3125</v>
      </c>
      <c r="D250" s="30">
        <v>0.43055555555555558</v>
      </c>
      <c r="E250" s="31" t="str">
        <f t="shared" si="3"/>
        <v>W 7:30 AM - 10:20 AM</v>
      </c>
    </row>
    <row r="251" spans="1:5" x14ac:dyDescent="0.25">
      <c r="A251" s="28" t="s">
        <v>318</v>
      </c>
      <c r="B251" s="29" t="s">
        <v>46</v>
      </c>
      <c r="C251" s="30">
        <v>0.3125</v>
      </c>
      <c r="D251" s="30">
        <v>0.47222222222222227</v>
      </c>
      <c r="E251" s="31" t="str">
        <f t="shared" si="3"/>
        <v>W 7:30 AM - 11:20 AM</v>
      </c>
    </row>
    <row r="252" spans="1:5" x14ac:dyDescent="0.25">
      <c r="A252" s="28" t="s">
        <v>319</v>
      </c>
      <c r="B252" s="32" t="s">
        <v>46</v>
      </c>
      <c r="C252" s="30">
        <v>0.35416666666666669</v>
      </c>
      <c r="D252" s="30">
        <v>0.3888888888888889</v>
      </c>
      <c r="E252" s="31" t="str">
        <f t="shared" si="3"/>
        <v>W 8:30 AM - 9:20 AM</v>
      </c>
    </row>
    <row r="253" spans="1:5" x14ac:dyDescent="0.25">
      <c r="A253" s="28" t="s">
        <v>320</v>
      </c>
      <c r="B253" s="32" t="s">
        <v>46</v>
      </c>
      <c r="C253" s="30">
        <v>0.35416666666666669</v>
      </c>
      <c r="D253" s="30">
        <v>0.43055555555555558</v>
      </c>
      <c r="E253" s="31" t="str">
        <f t="shared" si="3"/>
        <v>W 8:30 AM - 10:20 AM</v>
      </c>
    </row>
    <row r="254" spans="1:5" x14ac:dyDescent="0.25">
      <c r="A254" s="28" t="s">
        <v>321</v>
      </c>
      <c r="B254" s="29" t="s">
        <v>46</v>
      </c>
      <c r="C254" s="30">
        <v>0.35416666666666669</v>
      </c>
      <c r="D254" s="30">
        <v>0.47222222222222227</v>
      </c>
      <c r="E254" s="31" t="str">
        <f t="shared" si="3"/>
        <v>W 8:30 AM - 11:20 AM</v>
      </c>
    </row>
    <row r="255" spans="1:5" x14ac:dyDescent="0.25">
      <c r="A255" s="28" t="s">
        <v>322</v>
      </c>
      <c r="B255" s="29" t="s">
        <v>46</v>
      </c>
      <c r="C255" s="30">
        <v>0.35416666666666669</v>
      </c>
      <c r="D255" s="30">
        <v>0.51388888888888895</v>
      </c>
      <c r="E255" s="31" t="str">
        <f t="shared" si="3"/>
        <v>W 8:30 AM - 12:20 PM</v>
      </c>
    </row>
    <row r="256" spans="1:5" x14ac:dyDescent="0.25">
      <c r="A256" s="28" t="s">
        <v>323</v>
      </c>
      <c r="B256" s="32" t="s">
        <v>46</v>
      </c>
      <c r="C256" s="30">
        <v>0.39583333333333331</v>
      </c>
      <c r="D256" s="30">
        <v>0.43055555555555558</v>
      </c>
      <c r="E256" s="31" t="str">
        <f t="shared" si="3"/>
        <v>W 9:30 AM - 10:20 AM</v>
      </c>
    </row>
    <row r="257" spans="1:5" x14ac:dyDescent="0.25">
      <c r="A257" s="28" t="s">
        <v>324</v>
      </c>
      <c r="B257" s="32" t="s">
        <v>46</v>
      </c>
      <c r="C257" s="30">
        <v>0.39583333333333331</v>
      </c>
      <c r="D257" s="30">
        <v>0.47222222222222227</v>
      </c>
      <c r="E257" s="31" t="str">
        <f t="shared" si="3"/>
        <v>W 9:30 AM - 11:20 AM</v>
      </c>
    </row>
    <row r="258" spans="1:5" x14ac:dyDescent="0.25">
      <c r="A258" s="28" t="s">
        <v>325</v>
      </c>
      <c r="B258" s="29" t="s">
        <v>46</v>
      </c>
      <c r="C258" s="30">
        <v>0.39583333333333331</v>
      </c>
      <c r="D258" s="30">
        <v>0.51388888888888895</v>
      </c>
      <c r="E258" s="31" t="str">
        <f t="shared" ref="E258:E306" si="4">B258&amp; " " &amp;TEXT(C258,"H:MM AM/PM")&amp; " " &amp; "-" &amp; " " &amp;TEXT(D258, "H:MM AM/PM")</f>
        <v>W 9:30 AM - 12:20 PM</v>
      </c>
    </row>
    <row r="259" spans="1:5" x14ac:dyDescent="0.25">
      <c r="A259" s="28" t="s">
        <v>326</v>
      </c>
      <c r="B259" s="29" t="s">
        <v>46</v>
      </c>
      <c r="C259" s="30">
        <v>0.39583333333333331</v>
      </c>
      <c r="D259" s="30">
        <v>0.55555555555555558</v>
      </c>
      <c r="E259" s="31" t="str">
        <f t="shared" si="4"/>
        <v>W 9:30 AM - 1:20 PM</v>
      </c>
    </row>
    <row r="260" spans="1:5" x14ac:dyDescent="0.25">
      <c r="A260" s="28" t="s">
        <v>327</v>
      </c>
      <c r="B260" s="32" t="s">
        <v>46</v>
      </c>
      <c r="C260" s="30">
        <v>0.4375</v>
      </c>
      <c r="D260" s="30">
        <v>0.47222222222222227</v>
      </c>
      <c r="E260" s="31" t="str">
        <f t="shared" si="4"/>
        <v>W 10:30 AM - 11:20 AM</v>
      </c>
    </row>
    <row r="261" spans="1:5" x14ac:dyDescent="0.25">
      <c r="A261" s="28" t="s">
        <v>328</v>
      </c>
      <c r="B261" s="32" t="s">
        <v>46</v>
      </c>
      <c r="C261" s="30">
        <v>0.4375</v>
      </c>
      <c r="D261" s="30">
        <v>0.51388888888888895</v>
      </c>
      <c r="E261" s="31" t="str">
        <f t="shared" si="4"/>
        <v>W 10:30 AM - 12:20 PM</v>
      </c>
    </row>
    <row r="262" spans="1:5" x14ac:dyDescent="0.25">
      <c r="A262" s="28" t="s">
        <v>329</v>
      </c>
      <c r="B262" s="29" t="s">
        <v>46</v>
      </c>
      <c r="C262" s="30">
        <v>0.4375</v>
      </c>
      <c r="D262" s="30">
        <v>0.55555555555555558</v>
      </c>
      <c r="E262" s="31" t="str">
        <f t="shared" si="4"/>
        <v>W 10:30 AM - 1:20 PM</v>
      </c>
    </row>
    <row r="263" spans="1:5" x14ac:dyDescent="0.25">
      <c r="A263" s="28" t="s">
        <v>330</v>
      </c>
      <c r="B263" s="29" t="s">
        <v>46</v>
      </c>
      <c r="C263" s="30">
        <v>0.4375</v>
      </c>
      <c r="D263" s="30">
        <v>0.59722222222222221</v>
      </c>
      <c r="E263" s="31" t="str">
        <f t="shared" si="4"/>
        <v>W 10:30 AM - 2:20 PM</v>
      </c>
    </row>
    <row r="264" spans="1:5" x14ac:dyDescent="0.25">
      <c r="A264" s="28" t="s">
        <v>331</v>
      </c>
      <c r="B264" s="32" t="s">
        <v>46</v>
      </c>
      <c r="C264" s="30">
        <v>0.47916666666666669</v>
      </c>
      <c r="D264" s="30">
        <v>0.51388888888888895</v>
      </c>
      <c r="E264" s="31" t="str">
        <f t="shared" si="4"/>
        <v>W 11:30 AM - 12:20 PM</v>
      </c>
    </row>
    <row r="265" spans="1:5" x14ac:dyDescent="0.25">
      <c r="A265" s="28" t="s">
        <v>332</v>
      </c>
      <c r="B265" s="32" t="s">
        <v>46</v>
      </c>
      <c r="C265" s="30">
        <v>0.47916666666666669</v>
      </c>
      <c r="D265" s="30">
        <v>0.55555555555555558</v>
      </c>
      <c r="E265" s="31" t="str">
        <f t="shared" si="4"/>
        <v>W 11:30 AM - 1:20 PM</v>
      </c>
    </row>
    <row r="266" spans="1:5" x14ac:dyDescent="0.25">
      <c r="A266" s="28" t="s">
        <v>333</v>
      </c>
      <c r="B266" s="29" t="s">
        <v>46</v>
      </c>
      <c r="C266" s="30">
        <v>0.47916666666666669</v>
      </c>
      <c r="D266" s="30">
        <v>0.59722222222222221</v>
      </c>
      <c r="E266" s="31" t="str">
        <f t="shared" si="4"/>
        <v>W 11:30 AM - 2:20 PM</v>
      </c>
    </row>
    <row r="267" spans="1:5" x14ac:dyDescent="0.25">
      <c r="A267" s="28" t="s">
        <v>334</v>
      </c>
      <c r="B267" s="32" t="s">
        <v>46</v>
      </c>
      <c r="C267" s="30">
        <v>0.52083333333333337</v>
      </c>
      <c r="D267" s="30">
        <v>0.55555555555555558</v>
      </c>
      <c r="E267" s="31" t="str">
        <f t="shared" si="4"/>
        <v>W 12:30 PM - 1:20 PM</v>
      </c>
    </row>
    <row r="268" spans="1:5" x14ac:dyDescent="0.25">
      <c r="A268" s="28" t="s">
        <v>335</v>
      </c>
      <c r="B268" s="32" t="s">
        <v>46</v>
      </c>
      <c r="C268" s="30">
        <v>0.52083333333333337</v>
      </c>
      <c r="D268" s="30">
        <v>0.59722222222222221</v>
      </c>
      <c r="E268" s="31" t="str">
        <f t="shared" si="4"/>
        <v>W 12:30 PM - 2:20 PM</v>
      </c>
    </row>
    <row r="269" spans="1:5" x14ac:dyDescent="0.25">
      <c r="A269" s="28" t="s">
        <v>336</v>
      </c>
      <c r="B269" s="29" t="s">
        <v>46</v>
      </c>
      <c r="C269" s="30">
        <v>0.52083333333333337</v>
      </c>
      <c r="D269" s="30">
        <v>0.65625</v>
      </c>
      <c r="E269" s="31" t="str">
        <f t="shared" si="4"/>
        <v>W 12:30 PM - 3:45 PM</v>
      </c>
    </row>
    <row r="270" spans="1:5" x14ac:dyDescent="0.25">
      <c r="A270" s="28" t="s">
        <v>337</v>
      </c>
      <c r="B270" s="32" t="s">
        <v>46</v>
      </c>
      <c r="C270" s="30">
        <v>0.52083333333333337</v>
      </c>
      <c r="D270" s="30">
        <v>0.63888888888888895</v>
      </c>
      <c r="E270" s="31" t="str">
        <f t="shared" si="4"/>
        <v>W 12:30 PM - 3:20 PM</v>
      </c>
    </row>
    <row r="271" spans="1:5" x14ac:dyDescent="0.25">
      <c r="A271" s="28" t="s">
        <v>338</v>
      </c>
      <c r="B271" s="32" t="s">
        <v>46</v>
      </c>
      <c r="C271" s="30">
        <v>0.5625</v>
      </c>
      <c r="D271" s="30">
        <v>0.59722222222222221</v>
      </c>
      <c r="E271" s="31" t="str">
        <f t="shared" si="4"/>
        <v>W 1:30 PM - 2:20 PM</v>
      </c>
    </row>
    <row r="272" spans="1:5" x14ac:dyDescent="0.25">
      <c r="A272" s="28" t="s">
        <v>339</v>
      </c>
      <c r="B272" s="32" t="s">
        <v>46</v>
      </c>
      <c r="C272" s="30">
        <v>0.60416666666666663</v>
      </c>
      <c r="D272" s="30">
        <v>0.63888888888888895</v>
      </c>
      <c r="E272" s="31" t="str">
        <f t="shared" si="4"/>
        <v>W 2:30 PM - 3:20 PM</v>
      </c>
    </row>
    <row r="273" spans="1:5" x14ac:dyDescent="0.25">
      <c r="A273" s="28" t="s">
        <v>340</v>
      </c>
      <c r="B273" s="29" t="s">
        <v>46</v>
      </c>
      <c r="C273" s="30">
        <v>0.60416666666666663</v>
      </c>
      <c r="D273" s="30">
        <v>0.68055555555555547</v>
      </c>
      <c r="E273" s="31" t="str">
        <f t="shared" si="4"/>
        <v>W 2:30 PM - 4:20 PM</v>
      </c>
    </row>
    <row r="274" spans="1:5" x14ac:dyDescent="0.25">
      <c r="A274" s="28" t="s">
        <v>341</v>
      </c>
      <c r="B274" s="29" t="s">
        <v>46</v>
      </c>
      <c r="C274" s="30">
        <v>0.60416666666666663</v>
      </c>
      <c r="D274" s="30">
        <v>0.72222222222222221</v>
      </c>
      <c r="E274" s="31" t="str">
        <f t="shared" si="4"/>
        <v>W 2:30 PM - 5:20 PM</v>
      </c>
    </row>
    <row r="275" spans="1:5" x14ac:dyDescent="0.25">
      <c r="A275" s="28" t="s">
        <v>342</v>
      </c>
      <c r="B275" s="29" t="s">
        <v>46</v>
      </c>
      <c r="C275" s="30">
        <v>0.60416666666666663</v>
      </c>
      <c r="D275" s="30">
        <v>0.76388888888888884</v>
      </c>
      <c r="E275" s="31" t="str">
        <f t="shared" si="4"/>
        <v>W 2:30 PM - 6:20 PM</v>
      </c>
    </row>
    <row r="276" spans="1:5" x14ac:dyDescent="0.25">
      <c r="A276" s="28" t="s">
        <v>343</v>
      </c>
      <c r="B276" s="32" t="s">
        <v>46</v>
      </c>
      <c r="C276" s="30">
        <v>0.64583333333333337</v>
      </c>
      <c r="D276" s="30">
        <v>0.68055555555555547</v>
      </c>
      <c r="E276" s="31" t="str">
        <f t="shared" si="4"/>
        <v>W 3:30 PM - 4:20 PM</v>
      </c>
    </row>
    <row r="277" spans="1:5" x14ac:dyDescent="0.25">
      <c r="A277" s="28" t="s">
        <v>344</v>
      </c>
      <c r="B277" s="29" t="s">
        <v>46</v>
      </c>
      <c r="C277" s="30">
        <v>0.64583333333333337</v>
      </c>
      <c r="D277" s="30">
        <v>0.72222222222222221</v>
      </c>
      <c r="E277" s="31" t="str">
        <f t="shared" si="4"/>
        <v>W 3:30 PM - 5:20 PM</v>
      </c>
    </row>
    <row r="278" spans="1:5" x14ac:dyDescent="0.25">
      <c r="A278" s="28" t="s">
        <v>345</v>
      </c>
      <c r="B278" s="29" t="s">
        <v>46</v>
      </c>
      <c r="C278" s="30">
        <v>0.64583333333333337</v>
      </c>
      <c r="D278" s="30">
        <v>0.80555555555555547</v>
      </c>
      <c r="E278" s="31" t="str">
        <f t="shared" si="4"/>
        <v>W 3:30 PM - 7:20 PM</v>
      </c>
    </row>
    <row r="279" spans="1:5" x14ac:dyDescent="0.25">
      <c r="A279" s="28" t="s">
        <v>346</v>
      </c>
      <c r="B279" s="29" t="s">
        <v>46</v>
      </c>
      <c r="C279" s="30">
        <v>0.66666666666666663</v>
      </c>
      <c r="D279" s="30">
        <v>0.78125</v>
      </c>
      <c r="E279" s="31" t="str">
        <f t="shared" si="4"/>
        <v>W 4:00 PM - 6:45 PM</v>
      </c>
    </row>
    <row r="280" spans="1:5" x14ac:dyDescent="0.25">
      <c r="A280" s="28" t="s">
        <v>347</v>
      </c>
      <c r="B280" s="32" t="s">
        <v>46</v>
      </c>
      <c r="C280" s="30">
        <v>0.6875</v>
      </c>
      <c r="D280" s="30">
        <v>0.72222222222222221</v>
      </c>
      <c r="E280" s="31" t="str">
        <f t="shared" si="4"/>
        <v>W 4:30 PM - 5:20 PM</v>
      </c>
    </row>
    <row r="281" spans="1:5" x14ac:dyDescent="0.25">
      <c r="A281" s="28" t="s">
        <v>348</v>
      </c>
      <c r="B281" s="29" t="s">
        <v>46</v>
      </c>
      <c r="C281" s="30">
        <v>0.6875</v>
      </c>
      <c r="D281" s="30">
        <v>0.76388888888888884</v>
      </c>
      <c r="E281" s="31" t="str">
        <f t="shared" si="4"/>
        <v>W 4:30 PM - 6:20 PM</v>
      </c>
    </row>
    <row r="282" spans="1:5" x14ac:dyDescent="0.25">
      <c r="A282" s="28" t="s">
        <v>349</v>
      </c>
      <c r="B282" s="29" t="s">
        <v>46</v>
      </c>
      <c r="C282" s="30">
        <v>0.6875</v>
      </c>
      <c r="D282" s="30">
        <v>0.84722222222222221</v>
      </c>
      <c r="E282" s="31" t="str">
        <f t="shared" si="4"/>
        <v>W 4:30 PM - 8:20 PM</v>
      </c>
    </row>
    <row r="283" spans="1:5" x14ac:dyDescent="0.25">
      <c r="A283" s="28" t="s">
        <v>350</v>
      </c>
      <c r="B283" s="32" t="s">
        <v>46</v>
      </c>
      <c r="C283" s="30">
        <v>0.72916666666666663</v>
      </c>
      <c r="D283" s="30">
        <v>0.76388888888888884</v>
      </c>
      <c r="E283" s="31" t="str">
        <f t="shared" si="4"/>
        <v>W 5:30 PM - 6:20 PM</v>
      </c>
    </row>
    <row r="284" spans="1:5" x14ac:dyDescent="0.25">
      <c r="A284" s="28" t="s">
        <v>351</v>
      </c>
      <c r="B284" s="29" t="s">
        <v>46</v>
      </c>
      <c r="C284" s="30">
        <v>0.72916666666666663</v>
      </c>
      <c r="D284" s="30">
        <v>0.80555555555555547</v>
      </c>
      <c r="E284" s="31" t="str">
        <f t="shared" si="4"/>
        <v>W 5:30 PM - 7:20 PM</v>
      </c>
    </row>
    <row r="285" spans="1:5" x14ac:dyDescent="0.25">
      <c r="A285" s="28" t="s">
        <v>352</v>
      </c>
      <c r="B285" s="29" t="s">
        <v>46</v>
      </c>
      <c r="C285" s="30">
        <v>0.72916666666666663</v>
      </c>
      <c r="D285" s="30">
        <v>0.84722222222222221</v>
      </c>
      <c r="E285" s="31" t="str">
        <f t="shared" si="4"/>
        <v>W 5:30 PM - 8:20 PM</v>
      </c>
    </row>
    <row r="286" spans="1:5" x14ac:dyDescent="0.25">
      <c r="A286" s="28" t="s">
        <v>353</v>
      </c>
      <c r="B286" s="29" t="s">
        <v>46</v>
      </c>
      <c r="C286" s="30">
        <v>0.72916666666666663</v>
      </c>
      <c r="D286" s="30">
        <v>0.88888888888888884</v>
      </c>
      <c r="E286" s="31" t="str">
        <f t="shared" si="4"/>
        <v>W 5:30 PM - 9:20 PM</v>
      </c>
    </row>
    <row r="287" spans="1:5" x14ac:dyDescent="0.25">
      <c r="A287" s="28" t="s">
        <v>354</v>
      </c>
      <c r="B287" s="32" t="s">
        <v>46</v>
      </c>
      <c r="C287" s="30">
        <v>0.77083333333333337</v>
      </c>
      <c r="D287" s="30">
        <v>0.80555555555555547</v>
      </c>
      <c r="E287" s="31" t="str">
        <f t="shared" si="4"/>
        <v>W 6:30 PM - 7:20 PM</v>
      </c>
    </row>
    <row r="288" spans="1:5" x14ac:dyDescent="0.25">
      <c r="A288" s="28" t="s">
        <v>355</v>
      </c>
      <c r="B288" s="29" t="s">
        <v>46</v>
      </c>
      <c r="C288" s="30">
        <v>0.77083333333333337</v>
      </c>
      <c r="D288" s="30">
        <v>0.84722222222222221</v>
      </c>
      <c r="E288" s="31" t="str">
        <f t="shared" si="4"/>
        <v>W 6:30 PM - 8:20 PM</v>
      </c>
    </row>
    <row r="289" spans="1:5" x14ac:dyDescent="0.25">
      <c r="A289" s="28" t="s">
        <v>356</v>
      </c>
      <c r="B289" s="29" t="s">
        <v>46</v>
      </c>
      <c r="C289" s="30">
        <v>0.79166666666666663</v>
      </c>
      <c r="D289" s="30">
        <v>0.90625</v>
      </c>
      <c r="E289" s="31" t="str">
        <f t="shared" si="4"/>
        <v>W 7:00 PM - 9:45 PM</v>
      </c>
    </row>
    <row r="290" spans="1:5" x14ac:dyDescent="0.25">
      <c r="A290" s="28" t="s">
        <v>357</v>
      </c>
      <c r="B290" s="32" t="s">
        <v>46</v>
      </c>
      <c r="C290" s="30">
        <v>0.8125</v>
      </c>
      <c r="D290" s="30">
        <v>0.84722222222222221</v>
      </c>
      <c r="E290" s="31" t="str">
        <f t="shared" si="4"/>
        <v>W 7:30 PM - 8:20 PM</v>
      </c>
    </row>
    <row r="291" spans="1:5" x14ac:dyDescent="0.25">
      <c r="A291" s="28" t="s">
        <v>358</v>
      </c>
      <c r="B291" s="29" t="s">
        <v>46</v>
      </c>
      <c r="C291" s="33">
        <v>0.8125</v>
      </c>
      <c r="D291" s="33">
        <v>0.88888888888888884</v>
      </c>
      <c r="E291" s="31" t="str">
        <f t="shared" si="4"/>
        <v>W 7:30 PM - 9:20 PM</v>
      </c>
    </row>
    <row r="292" spans="1:5" x14ac:dyDescent="0.25">
      <c r="A292" s="28" t="s">
        <v>359</v>
      </c>
      <c r="B292" s="32" t="s">
        <v>46</v>
      </c>
      <c r="C292" s="30">
        <v>0.85416666666666663</v>
      </c>
      <c r="D292" s="30">
        <v>0.88888888888888884</v>
      </c>
      <c r="E292" s="31" t="str">
        <f t="shared" si="4"/>
        <v>W 8:30 PM - 9:20 PM</v>
      </c>
    </row>
    <row r="293" spans="1:5" x14ac:dyDescent="0.25">
      <c r="A293" s="28" t="s">
        <v>360</v>
      </c>
      <c r="B293" s="32" t="s">
        <v>361</v>
      </c>
      <c r="C293" s="30">
        <v>0.3125</v>
      </c>
      <c r="D293" s="30">
        <v>0.34722222222222227</v>
      </c>
      <c r="E293" s="31" t="str">
        <f t="shared" si="4"/>
        <v>WF 7:30 AM - 8:20 AM</v>
      </c>
    </row>
    <row r="294" spans="1:5" x14ac:dyDescent="0.25">
      <c r="A294" s="28" t="s">
        <v>362</v>
      </c>
      <c r="B294" s="32" t="s">
        <v>361</v>
      </c>
      <c r="C294" s="30">
        <v>0.35416666666666669</v>
      </c>
      <c r="D294" s="30">
        <v>0.3888888888888889</v>
      </c>
      <c r="E294" s="31" t="str">
        <f t="shared" si="4"/>
        <v>WF 8:30 AM - 9:20 AM</v>
      </c>
    </row>
    <row r="295" spans="1:5" x14ac:dyDescent="0.25">
      <c r="A295" s="28" t="s">
        <v>363</v>
      </c>
      <c r="B295" s="32" t="s">
        <v>361</v>
      </c>
      <c r="C295" s="30">
        <v>0.39583333333333331</v>
      </c>
      <c r="D295" s="30">
        <v>0.43055555555555558</v>
      </c>
      <c r="E295" s="31" t="str">
        <f t="shared" si="4"/>
        <v>WF 9:30 AM - 10:20 AM</v>
      </c>
    </row>
    <row r="296" spans="1:5" x14ac:dyDescent="0.25">
      <c r="A296" s="28" t="s">
        <v>364</v>
      </c>
      <c r="B296" s="32" t="s">
        <v>361</v>
      </c>
      <c r="C296" s="30">
        <v>0.4375</v>
      </c>
      <c r="D296" s="30">
        <v>0.47222222222222227</v>
      </c>
      <c r="E296" s="31" t="str">
        <f t="shared" si="4"/>
        <v>WF 10:30 AM - 11:20 AM</v>
      </c>
    </row>
    <row r="297" spans="1:5" x14ac:dyDescent="0.25">
      <c r="A297" s="28" t="s">
        <v>365</v>
      </c>
      <c r="B297" s="32" t="s">
        <v>361</v>
      </c>
      <c r="C297" s="30">
        <v>0.47916666666666669</v>
      </c>
      <c r="D297" s="30">
        <v>0.51388888888888895</v>
      </c>
      <c r="E297" s="31" t="str">
        <f t="shared" si="4"/>
        <v>WF 11:30 AM - 12:20 PM</v>
      </c>
    </row>
    <row r="298" spans="1:5" x14ac:dyDescent="0.25">
      <c r="A298" s="28" t="s">
        <v>366</v>
      </c>
      <c r="B298" s="32" t="s">
        <v>361</v>
      </c>
      <c r="C298" s="30">
        <v>0.52083333333333337</v>
      </c>
      <c r="D298" s="30">
        <v>0.55555555555555558</v>
      </c>
      <c r="E298" s="31" t="str">
        <f t="shared" si="4"/>
        <v>WF 12:30 PM - 1:20 PM</v>
      </c>
    </row>
    <row r="299" spans="1:5" x14ac:dyDescent="0.25">
      <c r="A299" s="28" t="s">
        <v>367</v>
      </c>
      <c r="B299" s="32" t="s">
        <v>361</v>
      </c>
      <c r="C299" s="30">
        <v>0.5625</v>
      </c>
      <c r="D299" s="30">
        <v>0.59722222222222221</v>
      </c>
      <c r="E299" s="31" t="str">
        <f t="shared" si="4"/>
        <v>WF 1:30 PM - 2:20 PM</v>
      </c>
    </row>
    <row r="300" spans="1:5" x14ac:dyDescent="0.25">
      <c r="A300" s="28" t="s">
        <v>368</v>
      </c>
      <c r="B300" s="29" t="s">
        <v>361</v>
      </c>
      <c r="C300" s="30">
        <v>0.3125</v>
      </c>
      <c r="D300" s="30">
        <v>0.3888888888888889</v>
      </c>
      <c r="E300" s="31" t="str">
        <f t="shared" si="4"/>
        <v>WF 7:30 AM - 9:20 AM</v>
      </c>
    </row>
    <row r="301" spans="1:5" x14ac:dyDescent="0.25">
      <c r="A301" s="28" t="s">
        <v>369</v>
      </c>
      <c r="B301" s="29" t="s">
        <v>361</v>
      </c>
      <c r="C301" s="30">
        <v>0.35416666666666669</v>
      </c>
      <c r="D301" s="30">
        <v>0.43055555555555558</v>
      </c>
      <c r="E301" s="31" t="str">
        <f t="shared" si="4"/>
        <v>WF 8:30 AM - 10:20 AM</v>
      </c>
    </row>
    <row r="302" spans="1:5" x14ac:dyDescent="0.25">
      <c r="A302" s="28" t="s">
        <v>370</v>
      </c>
      <c r="B302" s="29" t="s">
        <v>361</v>
      </c>
      <c r="C302" s="30">
        <v>0.39583333333333331</v>
      </c>
      <c r="D302" s="30">
        <v>0.47222222222222227</v>
      </c>
      <c r="E302" s="31" t="str">
        <f t="shared" si="4"/>
        <v>WF 9:30 AM - 11:20 AM</v>
      </c>
    </row>
    <row r="303" spans="1:5" x14ac:dyDescent="0.25">
      <c r="A303" s="28" t="s">
        <v>371</v>
      </c>
      <c r="B303" s="29" t="s">
        <v>361</v>
      </c>
      <c r="C303" s="30">
        <v>0.4375</v>
      </c>
      <c r="D303" s="30">
        <v>0.51388888888888895</v>
      </c>
      <c r="E303" s="31" t="str">
        <f t="shared" si="4"/>
        <v>WF 10:30 AM - 12:20 PM</v>
      </c>
    </row>
    <row r="304" spans="1:5" x14ac:dyDescent="0.25">
      <c r="A304" s="28" t="s">
        <v>372</v>
      </c>
      <c r="B304" s="29" t="s">
        <v>361</v>
      </c>
      <c r="C304" s="30">
        <v>0.47916666666666669</v>
      </c>
      <c r="D304" s="30">
        <v>0.55555555555555558</v>
      </c>
      <c r="E304" s="31" t="str">
        <f t="shared" si="4"/>
        <v>WF 11:30 AM - 1:20 PM</v>
      </c>
    </row>
    <row r="305" spans="1:5" x14ac:dyDescent="0.25">
      <c r="A305" s="28" t="s">
        <v>373</v>
      </c>
      <c r="B305" s="29" t="s">
        <v>361</v>
      </c>
      <c r="C305" s="30">
        <v>0.52083333333333337</v>
      </c>
      <c r="D305" s="30">
        <v>0.59722222222222221</v>
      </c>
      <c r="E305" s="31" t="str">
        <f t="shared" si="4"/>
        <v>WF 12:30 PM - 2:20 PM</v>
      </c>
    </row>
    <row r="306" spans="1:5" x14ac:dyDescent="0.25">
      <c r="A306" s="28" t="s">
        <v>374</v>
      </c>
      <c r="B306" s="32" t="s">
        <v>49</v>
      </c>
      <c r="C306" s="34">
        <v>0.54166666666666663</v>
      </c>
      <c r="D306" s="34">
        <v>0.64583333333333337</v>
      </c>
      <c r="E306" s="31" t="str">
        <f t="shared" si="4"/>
        <v>F 1:00 PM - 3:30 PM</v>
      </c>
    </row>
    <row r="307" spans="1:5" x14ac:dyDescent="0.25">
      <c r="A307" s="28" t="s">
        <v>375</v>
      </c>
      <c r="B307" s="32" t="s">
        <v>49</v>
      </c>
      <c r="C307" s="31"/>
      <c r="D307" s="31"/>
      <c r="E307" s="31"/>
    </row>
    <row r="308" spans="1:5" x14ac:dyDescent="0.25">
      <c r="A308" s="28" t="s">
        <v>376</v>
      </c>
      <c r="B308" s="32" t="s">
        <v>49</v>
      </c>
      <c r="C308" s="31"/>
      <c r="D308" s="31"/>
      <c r="E308" s="31"/>
    </row>
    <row r="309" spans="1:5" x14ac:dyDescent="0.25">
      <c r="A309" s="28" t="s">
        <v>377</v>
      </c>
      <c r="B309" s="32" t="s">
        <v>49</v>
      </c>
      <c r="C309" s="31"/>
      <c r="D309" s="31"/>
      <c r="E309" s="31"/>
    </row>
    <row r="310" spans="1:5" x14ac:dyDescent="0.25">
      <c r="A310" s="28" t="s">
        <v>378</v>
      </c>
      <c r="B310" s="32" t="s">
        <v>49</v>
      </c>
      <c r="C310" s="31"/>
      <c r="D310" s="31"/>
      <c r="E310" s="31"/>
    </row>
    <row r="311" spans="1:5" x14ac:dyDescent="0.25">
      <c r="A311" s="28" t="s">
        <v>379</v>
      </c>
      <c r="B311" s="32" t="s">
        <v>49</v>
      </c>
      <c r="C311" s="31"/>
      <c r="D311" s="31"/>
      <c r="E311" s="31"/>
    </row>
    <row r="312" spans="1:5" x14ac:dyDescent="0.25">
      <c r="A312" s="28" t="s">
        <v>380</v>
      </c>
      <c r="B312" s="32" t="s">
        <v>49</v>
      </c>
      <c r="C312" s="31"/>
      <c r="D312" s="31"/>
      <c r="E312" s="31"/>
    </row>
    <row r="313" spans="1:5" x14ac:dyDescent="0.25">
      <c r="A313" s="28" t="s">
        <v>381</v>
      </c>
      <c r="B313" s="32" t="s">
        <v>49</v>
      </c>
      <c r="C313" s="31"/>
      <c r="D313" s="31"/>
      <c r="E313" s="31"/>
    </row>
    <row r="314" spans="1:5" x14ac:dyDescent="0.25">
      <c r="A314" s="28" t="s">
        <v>382</v>
      </c>
      <c r="B314" s="32" t="s">
        <v>49</v>
      </c>
      <c r="C314" s="31"/>
      <c r="D314" s="31"/>
      <c r="E314" s="31"/>
    </row>
    <row r="315" spans="1:5" x14ac:dyDescent="0.25">
      <c r="A315" s="28" t="s">
        <v>383</v>
      </c>
      <c r="B315" s="32" t="s">
        <v>49</v>
      </c>
      <c r="C315" s="31"/>
      <c r="D315" s="31"/>
      <c r="E315" s="31"/>
    </row>
    <row r="316" spans="1:5" x14ac:dyDescent="0.25">
      <c r="A316" s="28" t="s">
        <v>384</v>
      </c>
      <c r="B316" s="32" t="s">
        <v>49</v>
      </c>
      <c r="C316" s="31"/>
      <c r="D316" s="31"/>
      <c r="E316" s="31"/>
    </row>
    <row r="317" spans="1:5" x14ac:dyDescent="0.25">
      <c r="A317" s="28" t="s">
        <v>385</v>
      </c>
      <c r="B317" s="32" t="s">
        <v>49</v>
      </c>
      <c r="C317" s="31"/>
      <c r="D317" s="31"/>
      <c r="E317" s="31"/>
    </row>
    <row r="318" spans="1:5" x14ac:dyDescent="0.25">
      <c r="A318" s="28" t="s">
        <v>386</v>
      </c>
      <c r="B318" s="32" t="s">
        <v>49</v>
      </c>
      <c r="C318" s="31"/>
      <c r="D318" s="31"/>
      <c r="E318" s="31"/>
    </row>
    <row r="319" spans="1:5" x14ac:dyDescent="0.25">
      <c r="A319" s="28" t="s">
        <v>387</v>
      </c>
      <c r="B319" s="32" t="s">
        <v>49</v>
      </c>
      <c r="C319" s="31"/>
      <c r="D319" s="31"/>
      <c r="E319" s="31"/>
    </row>
    <row r="320" spans="1:5" x14ac:dyDescent="0.25">
      <c r="A320" s="28" t="s">
        <v>388</v>
      </c>
      <c r="B320" s="32" t="s">
        <v>49</v>
      </c>
      <c r="C320" s="31"/>
      <c r="D320" s="31"/>
      <c r="E320" s="31"/>
    </row>
    <row r="321" spans="1:5" x14ac:dyDescent="0.25">
      <c r="A321" s="28" t="s">
        <v>389</v>
      </c>
      <c r="B321" s="32" t="s">
        <v>49</v>
      </c>
      <c r="C321" s="31"/>
      <c r="D321" s="31"/>
      <c r="E321" s="31"/>
    </row>
    <row r="322" spans="1:5" x14ac:dyDescent="0.25">
      <c r="A322" s="28" t="s">
        <v>390</v>
      </c>
      <c r="B322" s="32" t="s">
        <v>49</v>
      </c>
      <c r="C322" s="31"/>
      <c r="D322" s="31"/>
      <c r="E322" s="31"/>
    </row>
    <row r="323" spans="1:5" x14ac:dyDescent="0.25">
      <c r="A323" s="28" t="s">
        <v>391</v>
      </c>
      <c r="B323" s="32" t="s">
        <v>49</v>
      </c>
      <c r="C323" s="31"/>
      <c r="D323" s="31"/>
      <c r="E323" s="31"/>
    </row>
    <row r="324" spans="1:5" x14ac:dyDescent="0.25">
      <c r="A324" s="28" t="s">
        <v>392</v>
      </c>
      <c r="B324" s="32" t="s">
        <v>49</v>
      </c>
      <c r="C324" s="31"/>
      <c r="D324" s="31"/>
      <c r="E324" s="31"/>
    </row>
    <row r="325" spans="1:5" x14ac:dyDescent="0.25">
      <c r="A325" s="28" t="s">
        <v>393</v>
      </c>
      <c r="B325" s="32" t="s">
        <v>49</v>
      </c>
      <c r="C325" s="31"/>
      <c r="D325" s="31"/>
      <c r="E325" s="31"/>
    </row>
    <row r="326" spans="1:5" x14ac:dyDescent="0.25">
      <c r="A326" s="28" t="s">
        <v>394</v>
      </c>
      <c r="B326" s="32" t="s">
        <v>45</v>
      </c>
      <c r="C326" s="31"/>
      <c r="D326" s="31"/>
      <c r="E326" s="31"/>
    </row>
    <row r="327" spans="1:5" x14ac:dyDescent="0.25">
      <c r="A327" s="28" t="s">
        <v>395</v>
      </c>
      <c r="B327" s="32" t="s">
        <v>45</v>
      </c>
      <c r="C327" s="31"/>
      <c r="D327" s="31"/>
      <c r="E327" s="31"/>
    </row>
    <row r="328" spans="1:5" x14ac:dyDescent="0.25">
      <c r="A328" s="28" t="s">
        <v>396</v>
      </c>
      <c r="B328" s="32" t="s">
        <v>45</v>
      </c>
      <c r="C328" s="31"/>
      <c r="D328" s="31"/>
      <c r="E328" s="31"/>
    </row>
    <row r="329" spans="1:5" x14ac:dyDescent="0.25">
      <c r="A329" s="28" t="s">
        <v>397</v>
      </c>
      <c r="B329" s="32" t="s">
        <v>45</v>
      </c>
      <c r="C329" s="31"/>
      <c r="D329" s="31"/>
      <c r="E329" s="31"/>
    </row>
    <row r="330" spans="1:5" x14ac:dyDescent="0.25">
      <c r="A330" s="28" t="s">
        <v>398</v>
      </c>
      <c r="B330" s="32" t="s">
        <v>45</v>
      </c>
      <c r="C330" s="31"/>
      <c r="D330" s="31"/>
      <c r="E330" s="31"/>
    </row>
    <row r="331" spans="1:5" x14ac:dyDescent="0.25">
      <c r="A331" s="28" t="s">
        <v>399</v>
      </c>
      <c r="B331" s="32" t="s">
        <v>45</v>
      </c>
      <c r="C331" s="31"/>
      <c r="D331" s="31"/>
      <c r="E331" s="31"/>
    </row>
    <row r="332" spans="1:5" x14ac:dyDescent="0.25">
      <c r="A332" s="28" t="s">
        <v>400</v>
      </c>
      <c r="B332" s="32" t="s">
        <v>45</v>
      </c>
      <c r="C332" s="31"/>
      <c r="D332" s="31"/>
      <c r="E332" s="31"/>
    </row>
    <row r="333" spans="1:5" x14ac:dyDescent="0.25">
      <c r="A333" s="28" t="s">
        <v>401</v>
      </c>
      <c r="B333" s="32" t="s">
        <v>45</v>
      </c>
      <c r="C333" s="31"/>
      <c r="D333" s="31"/>
      <c r="E333" s="31"/>
    </row>
    <row r="334" spans="1:5" x14ac:dyDescent="0.25">
      <c r="A334" s="28" t="s">
        <v>73</v>
      </c>
      <c r="B334" s="32" t="s">
        <v>45</v>
      </c>
      <c r="C334" s="31"/>
      <c r="D334" s="31"/>
      <c r="E334" s="31"/>
    </row>
    <row r="335" spans="1:5" x14ac:dyDescent="0.25">
      <c r="A335" s="28" t="s">
        <v>402</v>
      </c>
      <c r="B335" s="32" t="s">
        <v>45</v>
      </c>
      <c r="C335" s="31"/>
      <c r="D335" s="31"/>
      <c r="E335" s="31"/>
    </row>
    <row r="336" spans="1:5" x14ac:dyDescent="0.25">
      <c r="A336" s="28" t="s">
        <v>403</v>
      </c>
      <c r="B336" s="32" t="s">
        <v>45</v>
      </c>
      <c r="C336" s="31"/>
      <c r="D336" s="31"/>
      <c r="E336" s="31"/>
    </row>
    <row r="337" spans="1:5" x14ac:dyDescent="0.25">
      <c r="A337" s="28" t="s">
        <v>404</v>
      </c>
      <c r="B337" s="32" t="s">
        <v>45</v>
      </c>
      <c r="C337" s="31"/>
      <c r="D337" s="31"/>
      <c r="E337" s="31"/>
    </row>
    <row r="338" spans="1:5" x14ac:dyDescent="0.25">
      <c r="A338" s="28" t="s">
        <v>405</v>
      </c>
      <c r="B338" s="32" t="s">
        <v>45</v>
      </c>
      <c r="C338" s="31"/>
      <c r="D338" s="31"/>
      <c r="E338" s="31"/>
    </row>
    <row r="339" spans="1:5" x14ac:dyDescent="0.25">
      <c r="A339" s="28" t="s">
        <v>406</v>
      </c>
      <c r="B339" s="32" t="s">
        <v>45</v>
      </c>
      <c r="C339" s="31"/>
      <c r="D339" s="31"/>
      <c r="E339" s="31"/>
    </row>
    <row r="340" spans="1:5" x14ac:dyDescent="0.25">
      <c r="A340" s="28" t="s">
        <v>407</v>
      </c>
      <c r="B340" s="32" t="s">
        <v>45</v>
      </c>
      <c r="C340" s="31"/>
      <c r="D340" s="31"/>
      <c r="E340" s="31"/>
    </row>
    <row r="341" spans="1:5" x14ac:dyDescent="0.25">
      <c r="A341" s="28" t="s">
        <v>408</v>
      </c>
      <c r="B341" s="32" t="s">
        <v>45</v>
      </c>
      <c r="C341" s="31"/>
      <c r="D341" s="31"/>
      <c r="E341" s="31"/>
    </row>
    <row r="342" spans="1:5" x14ac:dyDescent="0.25">
      <c r="A342" s="28" t="s">
        <v>409</v>
      </c>
      <c r="B342" s="32" t="s">
        <v>45</v>
      </c>
      <c r="C342" s="31"/>
      <c r="D342" s="31"/>
      <c r="E342" s="31"/>
    </row>
    <row r="343" spans="1:5" x14ac:dyDescent="0.25">
      <c r="A343" s="28" t="s">
        <v>410</v>
      </c>
      <c r="B343" s="32" t="s">
        <v>45</v>
      </c>
      <c r="C343" s="31"/>
      <c r="D343" s="31"/>
      <c r="E343" s="31"/>
    </row>
    <row r="344" spans="1:5" x14ac:dyDescent="0.25">
      <c r="A344" s="28" t="s">
        <v>411</v>
      </c>
      <c r="B344" s="32" t="s">
        <v>45</v>
      </c>
      <c r="C344" s="31"/>
      <c r="D344" s="31"/>
      <c r="E344" s="31"/>
    </row>
    <row r="345" spans="1:5" x14ac:dyDescent="0.25">
      <c r="A345" s="28" t="s">
        <v>412</v>
      </c>
      <c r="B345" s="32" t="s">
        <v>45</v>
      </c>
      <c r="C345" s="31"/>
      <c r="D345" s="31"/>
      <c r="E345" s="31"/>
    </row>
    <row r="346" spans="1:5" x14ac:dyDescent="0.25">
      <c r="A346" s="28" t="s">
        <v>413</v>
      </c>
      <c r="B346" s="32" t="s">
        <v>50</v>
      </c>
      <c r="C346" s="31"/>
      <c r="D346" s="31"/>
      <c r="E346" s="31"/>
    </row>
    <row r="347" spans="1:5" x14ac:dyDescent="0.25">
      <c r="A347" s="28" t="s">
        <v>414</v>
      </c>
      <c r="B347" s="32" t="s">
        <v>50</v>
      </c>
      <c r="C347" s="31"/>
      <c r="D347" s="31"/>
      <c r="E347" s="31"/>
    </row>
    <row r="348" spans="1:5" x14ac:dyDescent="0.25">
      <c r="A348" s="28" t="s">
        <v>415</v>
      </c>
      <c r="B348" s="32" t="s">
        <v>50</v>
      </c>
      <c r="C348" s="31"/>
      <c r="D348" s="31"/>
      <c r="E348" s="31"/>
    </row>
    <row r="349" spans="1:5" x14ac:dyDescent="0.25">
      <c r="A349" s="28" t="s">
        <v>416</v>
      </c>
      <c r="B349" s="32" t="s">
        <v>50</v>
      </c>
      <c r="C349" s="31"/>
      <c r="D349" s="31"/>
      <c r="E349" s="31"/>
    </row>
    <row r="350" spans="1:5" x14ac:dyDescent="0.25">
      <c r="A350" s="28" t="s">
        <v>417</v>
      </c>
      <c r="B350" s="32" t="s">
        <v>50</v>
      </c>
      <c r="C350" s="31"/>
      <c r="D350" s="31"/>
      <c r="E350" s="31"/>
    </row>
    <row r="351" spans="1:5" x14ac:dyDescent="0.25">
      <c r="A351" s="28" t="s">
        <v>418</v>
      </c>
      <c r="B351" s="32" t="s">
        <v>50</v>
      </c>
      <c r="C351" s="31"/>
      <c r="D351" s="31"/>
      <c r="E351" s="31"/>
    </row>
    <row r="352" spans="1:5" x14ac:dyDescent="0.25">
      <c r="A352" s="28" t="s">
        <v>419</v>
      </c>
      <c r="B352" s="32" t="s">
        <v>50</v>
      </c>
      <c r="C352" s="31"/>
      <c r="D352" s="31"/>
      <c r="E352" s="31"/>
    </row>
    <row r="353" spans="1:5" x14ac:dyDescent="0.25">
      <c r="A353" s="28" t="s">
        <v>420</v>
      </c>
      <c r="B353" s="32" t="s">
        <v>50</v>
      </c>
      <c r="C353" s="31"/>
      <c r="D353" s="31"/>
      <c r="E353" s="31"/>
    </row>
    <row r="354" spans="1:5" x14ac:dyDescent="0.25">
      <c r="A354" s="28" t="s">
        <v>421</v>
      </c>
      <c r="B354" s="32" t="s">
        <v>50</v>
      </c>
      <c r="C354" s="31"/>
      <c r="D354" s="31"/>
      <c r="E354" s="31"/>
    </row>
    <row r="355" spans="1:5" x14ac:dyDescent="0.25">
      <c r="A355" s="28" t="s">
        <v>422</v>
      </c>
      <c r="B355" s="32" t="s">
        <v>50</v>
      </c>
      <c r="C355" s="31"/>
      <c r="D355" s="31"/>
      <c r="E355" s="31"/>
    </row>
    <row r="356" spans="1:5" x14ac:dyDescent="0.25">
      <c r="A356" s="28" t="s">
        <v>423</v>
      </c>
      <c r="B356" s="32" t="s">
        <v>50</v>
      </c>
      <c r="C356" s="31"/>
      <c r="D356" s="31"/>
      <c r="E356" s="31"/>
    </row>
    <row r="357" spans="1:5" x14ac:dyDescent="0.25">
      <c r="A357" s="28" t="s">
        <v>424</v>
      </c>
      <c r="B357" s="32" t="s">
        <v>50</v>
      </c>
      <c r="C357" s="31"/>
      <c r="D357" s="31"/>
      <c r="E357" s="31"/>
    </row>
    <row r="358" spans="1:5" x14ac:dyDescent="0.25">
      <c r="A358" s="28" t="s">
        <v>425</v>
      </c>
      <c r="B358" s="32" t="s">
        <v>50</v>
      </c>
      <c r="C358" s="31"/>
      <c r="D358" s="31"/>
      <c r="E358" s="31"/>
    </row>
    <row r="359" spans="1:5" x14ac:dyDescent="0.25">
      <c r="A359" s="28" t="s">
        <v>426</v>
      </c>
      <c r="B359" s="32" t="s">
        <v>50</v>
      </c>
      <c r="C359" s="31"/>
      <c r="D359" s="31"/>
      <c r="E359" s="31"/>
    </row>
    <row r="360" spans="1:5" x14ac:dyDescent="0.25">
      <c r="A360" s="28" t="s">
        <v>427</v>
      </c>
      <c r="B360" s="32" t="s">
        <v>50</v>
      </c>
      <c r="C360" s="31"/>
      <c r="D360" s="31"/>
      <c r="E360" s="31"/>
    </row>
    <row r="361" spans="1:5" x14ac:dyDescent="0.25">
      <c r="A361" s="28" t="s">
        <v>428</v>
      </c>
      <c r="B361" s="32" t="s">
        <v>50</v>
      </c>
      <c r="C361" s="31"/>
      <c r="D361" s="31"/>
      <c r="E361" s="31"/>
    </row>
    <row r="362" spans="1:5" x14ac:dyDescent="0.25">
      <c r="A362" s="28" t="s">
        <v>429</v>
      </c>
      <c r="B362" s="32" t="s">
        <v>50</v>
      </c>
      <c r="C362" s="31"/>
      <c r="D362" s="31"/>
      <c r="E362" s="31"/>
    </row>
    <row r="363" spans="1:5" x14ac:dyDescent="0.25">
      <c r="A363" s="28" t="s">
        <v>430</v>
      </c>
      <c r="B363" s="32" t="s">
        <v>50</v>
      </c>
      <c r="C363" s="31"/>
      <c r="D363" s="31"/>
      <c r="E363" s="31"/>
    </row>
    <row r="364" spans="1:5" x14ac:dyDescent="0.25">
      <c r="A364" s="28" t="s">
        <v>431</v>
      </c>
      <c r="B364" s="32" t="s">
        <v>50</v>
      </c>
      <c r="C364" s="31"/>
      <c r="D364" s="31"/>
      <c r="E364" s="31"/>
    </row>
    <row r="365" spans="1:5" x14ac:dyDescent="0.25">
      <c r="A365" s="28" t="s">
        <v>432</v>
      </c>
      <c r="B365" s="32" t="s">
        <v>50</v>
      </c>
      <c r="C365" s="31"/>
      <c r="D365" s="31"/>
      <c r="E365" s="31"/>
    </row>
    <row r="366" spans="1:5" x14ac:dyDescent="0.25">
      <c r="A366" s="28" t="s">
        <v>433</v>
      </c>
      <c r="B366" s="32" t="s">
        <v>50</v>
      </c>
      <c r="C366" s="31"/>
      <c r="D366" s="31"/>
      <c r="E366" s="31"/>
    </row>
    <row r="367" spans="1:5" x14ac:dyDescent="0.25">
      <c r="A367" s="28" t="s">
        <v>434</v>
      </c>
      <c r="B367" s="32" t="s">
        <v>50</v>
      </c>
      <c r="C367" s="31"/>
      <c r="D367" s="31"/>
      <c r="E367" s="31"/>
    </row>
    <row r="368" spans="1:5" x14ac:dyDescent="0.25">
      <c r="A368" s="28" t="s">
        <v>435</v>
      </c>
      <c r="B368" s="32" t="s">
        <v>50</v>
      </c>
      <c r="C368" s="31"/>
      <c r="D368" s="31"/>
      <c r="E368" s="31"/>
    </row>
    <row r="369" spans="1:5" x14ac:dyDescent="0.25">
      <c r="A369" s="28" t="s">
        <v>436</v>
      </c>
      <c r="B369" s="32" t="s">
        <v>50</v>
      </c>
      <c r="C369" s="31"/>
      <c r="D369" s="31"/>
      <c r="E369" s="31"/>
    </row>
    <row r="370" spans="1:5" x14ac:dyDescent="0.25">
      <c r="A370" s="28" t="s">
        <v>437</v>
      </c>
      <c r="B370" s="32" t="s">
        <v>50</v>
      </c>
      <c r="C370" s="31"/>
      <c r="D370" s="31"/>
      <c r="E370" s="31"/>
    </row>
    <row r="371" spans="1:5" x14ac:dyDescent="0.25">
      <c r="A371" s="28" t="s">
        <v>438</v>
      </c>
      <c r="B371" s="32" t="s">
        <v>50</v>
      </c>
      <c r="C371" s="31"/>
      <c r="D371" s="31"/>
      <c r="E371" s="31"/>
    </row>
    <row r="372" spans="1:5" x14ac:dyDescent="0.25">
      <c r="A372" s="28" t="s">
        <v>439</v>
      </c>
      <c r="B372" s="32" t="s">
        <v>50</v>
      </c>
      <c r="C372" s="31"/>
      <c r="D372" s="31"/>
      <c r="E372" s="31"/>
    </row>
    <row r="373" spans="1:5" x14ac:dyDescent="0.25">
      <c r="A373" s="28" t="s">
        <v>440</v>
      </c>
      <c r="B373" s="32" t="s">
        <v>50</v>
      </c>
      <c r="C373" s="31"/>
      <c r="D373" s="31"/>
      <c r="E373" s="31"/>
    </row>
    <row r="374" spans="1:5" x14ac:dyDescent="0.25">
      <c r="A374" s="28" t="s">
        <v>441</v>
      </c>
      <c r="B374" s="32" t="s">
        <v>50</v>
      </c>
      <c r="C374" s="31"/>
      <c r="D374" s="31"/>
      <c r="E374" s="31"/>
    </row>
    <row r="375" spans="1:5" x14ac:dyDescent="0.25">
      <c r="A375" s="28" t="s">
        <v>442</v>
      </c>
      <c r="B375" s="32" t="s">
        <v>50</v>
      </c>
      <c r="C375" s="31"/>
      <c r="D375" s="31"/>
      <c r="E375" s="31"/>
    </row>
    <row r="376" spans="1:5" x14ac:dyDescent="0.25">
      <c r="A376" s="28" t="s">
        <v>443</v>
      </c>
      <c r="B376" s="32" t="s">
        <v>50</v>
      </c>
      <c r="C376" s="31"/>
      <c r="D376" s="31"/>
      <c r="E376" s="31"/>
    </row>
    <row r="377" spans="1:5" x14ac:dyDescent="0.25">
      <c r="A377" s="28" t="s">
        <v>444</v>
      </c>
      <c r="B377" s="32" t="s">
        <v>50</v>
      </c>
      <c r="C377" s="31"/>
      <c r="D377" s="31"/>
      <c r="E377" s="31"/>
    </row>
    <row r="378" spans="1:5" x14ac:dyDescent="0.25">
      <c r="A378" s="28" t="s">
        <v>445</v>
      </c>
      <c r="B378" s="32" t="s">
        <v>50</v>
      </c>
      <c r="C378" s="31"/>
      <c r="D378" s="31"/>
      <c r="E378" s="31"/>
    </row>
    <row r="379" spans="1:5" x14ac:dyDescent="0.25">
      <c r="A379" s="28" t="s">
        <v>446</v>
      </c>
      <c r="B379" s="32" t="s">
        <v>50</v>
      </c>
      <c r="C379" s="31"/>
      <c r="D379" s="31"/>
      <c r="E379" s="31"/>
    </row>
    <row r="380" spans="1:5" x14ac:dyDescent="0.25">
      <c r="A380" s="28" t="s">
        <v>447</v>
      </c>
      <c r="B380" s="32" t="s">
        <v>50</v>
      </c>
      <c r="C380" s="31"/>
      <c r="D380" s="31"/>
      <c r="E380" s="31"/>
    </row>
    <row r="381" spans="1:5" x14ac:dyDescent="0.25">
      <c r="A381" s="28" t="s">
        <v>448</v>
      </c>
      <c r="B381" s="32" t="s">
        <v>50</v>
      </c>
      <c r="C381" s="31"/>
      <c r="D381" s="31"/>
      <c r="E381" s="31"/>
    </row>
    <row r="382" spans="1:5" x14ac:dyDescent="0.25">
      <c r="A382" s="28" t="s">
        <v>449</v>
      </c>
      <c r="B382" s="32" t="s">
        <v>50</v>
      </c>
      <c r="C382" s="31"/>
      <c r="D382" s="31"/>
      <c r="E382" s="31"/>
    </row>
    <row r="383" spans="1:5" x14ac:dyDescent="0.25">
      <c r="A383" s="28" t="s">
        <v>450</v>
      </c>
      <c r="B383" s="32" t="s">
        <v>50</v>
      </c>
      <c r="C383" s="31"/>
      <c r="D383" s="31"/>
      <c r="E383" s="31"/>
    </row>
    <row r="384" spans="1:5" x14ac:dyDescent="0.25">
      <c r="A384" s="28" t="s">
        <v>451</v>
      </c>
      <c r="B384" s="32" t="s">
        <v>50</v>
      </c>
      <c r="C384" s="31"/>
      <c r="D384" s="31"/>
      <c r="E384" s="31"/>
    </row>
    <row r="385" spans="1:5" x14ac:dyDescent="0.25">
      <c r="A385" s="28" t="s">
        <v>452</v>
      </c>
      <c r="B385" s="32" t="s">
        <v>50</v>
      </c>
      <c r="C385" s="31"/>
      <c r="D385" s="31"/>
      <c r="E385" s="31"/>
    </row>
    <row r="386" spans="1:5" x14ac:dyDescent="0.25">
      <c r="A386" s="28" t="s">
        <v>453</v>
      </c>
      <c r="B386" s="32" t="s">
        <v>50</v>
      </c>
      <c r="C386" s="31"/>
      <c r="D386" s="31"/>
      <c r="E386" s="31"/>
    </row>
    <row r="387" spans="1:5" x14ac:dyDescent="0.25">
      <c r="A387" s="28" t="s">
        <v>454</v>
      </c>
      <c r="B387" s="32" t="s">
        <v>50</v>
      </c>
      <c r="C387" s="31"/>
      <c r="D387" s="31"/>
      <c r="E387" s="31"/>
    </row>
    <row r="388" spans="1:5" x14ac:dyDescent="0.25">
      <c r="A388" s="28" t="s">
        <v>455</v>
      </c>
      <c r="B388" s="32" t="s">
        <v>50</v>
      </c>
      <c r="C388" s="31"/>
      <c r="D388" s="31"/>
      <c r="E388" s="31"/>
    </row>
    <row r="389" spans="1:5" x14ac:dyDescent="0.25">
      <c r="A389" s="28" t="s">
        <v>456</v>
      </c>
      <c r="B389" s="32" t="s">
        <v>50</v>
      </c>
      <c r="C389" s="31"/>
      <c r="D389" s="31"/>
      <c r="E389" s="31"/>
    </row>
    <row r="390" spans="1:5" x14ac:dyDescent="0.25">
      <c r="A390" s="28" t="s">
        <v>457</v>
      </c>
      <c r="B390" s="32" t="s">
        <v>50</v>
      </c>
      <c r="C390" s="31"/>
      <c r="D390" s="31"/>
      <c r="E390" s="31"/>
    </row>
    <row r="391" spans="1:5" x14ac:dyDescent="0.25">
      <c r="A391" s="28" t="s">
        <v>458</v>
      </c>
      <c r="B391" s="32" t="s">
        <v>50</v>
      </c>
      <c r="C391" s="31"/>
      <c r="D391" s="31"/>
      <c r="E391" s="31"/>
    </row>
    <row r="392" spans="1:5" x14ac:dyDescent="0.25">
      <c r="A392" s="28" t="s">
        <v>459</v>
      </c>
      <c r="B392" s="32" t="s">
        <v>50</v>
      </c>
      <c r="C392" s="31"/>
      <c r="D392" s="31"/>
      <c r="E392" s="31"/>
    </row>
    <row r="393" spans="1:5" x14ac:dyDescent="0.25">
      <c r="A393" s="28" t="s">
        <v>202</v>
      </c>
      <c r="B393" s="32" t="s">
        <v>50</v>
      </c>
      <c r="C393" s="31"/>
      <c r="D393" s="31"/>
      <c r="E393" s="31"/>
    </row>
    <row r="394" spans="1:5" x14ac:dyDescent="0.25">
      <c r="A394" s="28" t="s">
        <v>460</v>
      </c>
      <c r="B394" s="32" t="s">
        <v>50</v>
      </c>
      <c r="C394" s="31"/>
      <c r="D394" s="31"/>
      <c r="E394" s="31"/>
    </row>
    <row r="395" spans="1:5" x14ac:dyDescent="0.25">
      <c r="A395" s="28" t="s">
        <v>461</v>
      </c>
      <c r="B395" s="32" t="s">
        <v>50</v>
      </c>
      <c r="C395" s="31"/>
      <c r="D395" s="31"/>
      <c r="E395" s="31"/>
    </row>
    <row r="396" spans="1:5" x14ac:dyDescent="0.25">
      <c r="A396" s="28" t="s">
        <v>462</v>
      </c>
      <c r="B396" s="32" t="s">
        <v>50</v>
      </c>
      <c r="C396" s="31"/>
      <c r="D396" s="31"/>
      <c r="E396" s="31"/>
    </row>
    <row r="397" spans="1:5" x14ac:dyDescent="0.25">
      <c r="A397" s="28" t="s">
        <v>463</v>
      </c>
      <c r="B397" s="32" t="s">
        <v>50</v>
      </c>
      <c r="C397" s="31"/>
      <c r="D397" s="31"/>
      <c r="E397" s="31"/>
    </row>
    <row r="398" spans="1:5" x14ac:dyDescent="0.25">
      <c r="A398" s="28" t="s">
        <v>464</v>
      </c>
      <c r="B398" s="32" t="s">
        <v>50</v>
      </c>
      <c r="C398" s="31"/>
      <c r="D398" s="31"/>
      <c r="E398" s="31"/>
    </row>
    <row r="399" spans="1:5" x14ac:dyDescent="0.25">
      <c r="A399" s="28" t="s">
        <v>465</v>
      </c>
      <c r="B399" s="32" t="s">
        <v>50</v>
      </c>
      <c r="C399" s="31"/>
      <c r="D399" s="31"/>
      <c r="E399" s="31"/>
    </row>
    <row r="400" spans="1:5" x14ac:dyDescent="0.25">
      <c r="A400" s="28" t="s">
        <v>466</v>
      </c>
      <c r="B400" s="32" t="s">
        <v>50</v>
      </c>
      <c r="C400" s="31"/>
      <c r="D400" s="31"/>
      <c r="E400" s="31"/>
    </row>
    <row r="401" spans="1:5" x14ac:dyDescent="0.25">
      <c r="A401" s="28" t="s">
        <v>467</v>
      </c>
      <c r="B401" s="32" t="s">
        <v>50</v>
      </c>
      <c r="C401" s="31"/>
      <c r="D401" s="31"/>
      <c r="E401" s="31"/>
    </row>
    <row r="402" spans="1:5" x14ac:dyDescent="0.25">
      <c r="A402" s="28" t="s">
        <v>468</v>
      </c>
      <c r="B402" s="32" t="s">
        <v>50</v>
      </c>
      <c r="C402" s="31"/>
      <c r="D402" s="31"/>
      <c r="E402" s="31"/>
    </row>
    <row r="403" spans="1:5" x14ac:dyDescent="0.25">
      <c r="A403" s="28" t="s">
        <v>469</v>
      </c>
      <c r="B403" s="32" t="s">
        <v>50</v>
      </c>
      <c r="C403" s="31"/>
      <c r="D403" s="31"/>
      <c r="E403" s="31"/>
    </row>
    <row r="404" spans="1:5" x14ac:dyDescent="0.25">
      <c r="A404" s="28" t="s">
        <v>470</v>
      </c>
      <c r="B404" s="32" t="s">
        <v>50</v>
      </c>
      <c r="C404" s="31"/>
      <c r="D404" s="31"/>
      <c r="E404" s="31"/>
    </row>
    <row r="405" spans="1:5" x14ac:dyDescent="0.25">
      <c r="A405" s="28" t="s">
        <v>471</v>
      </c>
      <c r="B405" s="32" t="s">
        <v>50</v>
      </c>
      <c r="C405" s="31"/>
      <c r="D405" s="31"/>
      <c r="E405" s="31"/>
    </row>
    <row r="406" spans="1:5" x14ac:dyDescent="0.25">
      <c r="A406" s="28" t="s">
        <v>472</v>
      </c>
      <c r="B406" s="32" t="s">
        <v>50</v>
      </c>
      <c r="C406" s="31"/>
      <c r="D406" s="31"/>
      <c r="E406" s="31"/>
    </row>
    <row r="407" spans="1:5" x14ac:dyDescent="0.25">
      <c r="A407" s="28" t="s">
        <v>473</v>
      </c>
      <c r="B407" s="32" t="s">
        <v>50</v>
      </c>
      <c r="C407" s="31"/>
      <c r="D407" s="31"/>
      <c r="E407" s="31"/>
    </row>
    <row r="408" spans="1:5" x14ac:dyDescent="0.25">
      <c r="A408" s="28" t="s">
        <v>474</v>
      </c>
      <c r="B408" s="32" t="s">
        <v>50</v>
      </c>
      <c r="C408" s="31"/>
      <c r="D408" s="31"/>
      <c r="E408" s="31"/>
    </row>
    <row r="409" spans="1:5" x14ac:dyDescent="0.25">
      <c r="A409" s="28" t="s">
        <v>475</v>
      </c>
      <c r="B409" s="32" t="s">
        <v>50</v>
      </c>
      <c r="C409" s="31"/>
      <c r="D409" s="31"/>
      <c r="E409" s="31"/>
    </row>
    <row r="410" spans="1:5" x14ac:dyDescent="0.25">
      <c r="A410" s="28" t="s">
        <v>476</v>
      </c>
      <c r="B410" s="32" t="s">
        <v>50</v>
      </c>
      <c r="C410" s="31"/>
      <c r="D410" s="31"/>
      <c r="E410" s="31"/>
    </row>
    <row r="411" spans="1:5" x14ac:dyDescent="0.25">
      <c r="A411" s="28" t="s">
        <v>477</v>
      </c>
      <c r="B411" s="32" t="s">
        <v>50</v>
      </c>
      <c r="C411" s="31"/>
      <c r="D411" s="31"/>
      <c r="E411" s="31"/>
    </row>
    <row r="412" spans="1:5" x14ac:dyDescent="0.25">
      <c r="A412" s="28" t="s">
        <v>478</v>
      </c>
      <c r="B412" s="32" t="s">
        <v>50</v>
      </c>
      <c r="C412" s="31"/>
      <c r="D412" s="31"/>
      <c r="E412" s="31"/>
    </row>
    <row r="413" spans="1:5" x14ac:dyDescent="0.25">
      <c r="A413" s="28" t="s">
        <v>479</v>
      </c>
      <c r="B413" s="32" t="s">
        <v>50</v>
      </c>
      <c r="C413" s="31"/>
      <c r="D413" s="31"/>
      <c r="E413" s="31"/>
    </row>
    <row r="414" spans="1:5" x14ac:dyDescent="0.25">
      <c r="A414" s="28" t="s">
        <v>480</v>
      </c>
      <c r="B414" s="32" t="s">
        <v>50</v>
      </c>
      <c r="C414" s="31"/>
      <c r="D414" s="31"/>
      <c r="E414" s="31"/>
    </row>
    <row r="415" spans="1:5" x14ac:dyDescent="0.25">
      <c r="A415" s="28" t="s">
        <v>481</v>
      </c>
      <c r="B415" s="32" t="s">
        <v>50</v>
      </c>
      <c r="C415" s="31"/>
      <c r="D415" s="31"/>
      <c r="E415" s="31"/>
    </row>
    <row r="416" spans="1:5" x14ac:dyDescent="0.25">
      <c r="A416" s="28" t="s">
        <v>482</v>
      </c>
      <c r="B416" s="32" t="s">
        <v>50</v>
      </c>
      <c r="C416" s="31"/>
      <c r="D416" s="31"/>
      <c r="E416" s="31"/>
    </row>
    <row r="417" spans="1:5" x14ac:dyDescent="0.25">
      <c r="A417" s="28" t="s">
        <v>483</v>
      </c>
      <c r="B417" s="32" t="s">
        <v>50</v>
      </c>
      <c r="C417" s="31"/>
      <c r="D417" s="31"/>
      <c r="E417" s="31"/>
    </row>
    <row r="418" spans="1:5" x14ac:dyDescent="0.25">
      <c r="A418" s="28" t="s">
        <v>484</v>
      </c>
      <c r="B418" s="32" t="s">
        <v>50</v>
      </c>
      <c r="C418" s="31"/>
      <c r="D418" s="31"/>
      <c r="E418" s="31"/>
    </row>
    <row r="419" spans="1:5" x14ac:dyDescent="0.25">
      <c r="A419" s="28" t="s">
        <v>485</v>
      </c>
      <c r="B419" s="32" t="s">
        <v>50</v>
      </c>
      <c r="C419" s="31"/>
      <c r="D419" s="31"/>
      <c r="E419" s="31"/>
    </row>
    <row r="420" spans="1:5" x14ac:dyDescent="0.25">
      <c r="A420" s="28" t="s">
        <v>486</v>
      </c>
      <c r="B420" s="32" t="s">
        <v>50</v>
      </c>
      <c r="C420" s="31"/>
      <c r="D420" s="31"/>
      <c r="E420" s="31"/>
    </row>
    <row r="421" spans="1:5" x14ac:dyDescent="0.25">
      <c r="A421" s="28" t="s">
        <v>487</v>
      </c>
      <c r="B421" s="32" t="s">
        <v>50</v>
      </c>
      <c r="C421" s="31"/>
      <c r="D421" s="31"/>
      <c r="E421" s="31"/>
    </row>
    <row r="422" spans="1:5" x14ac:dyDescent="0.25">
      <c r="A422" s="28" t="s">
        <v>488</v>
      </c>
      <c r="B422" s="32" t="s">
        <v>50</v>
      </c>
      <c r="C422" s="31"/>
      <c r="D422" s="31"/>
      <c r="E422" s="31"/>
    </row>
    <row r="423" spans="1:5" x14ac:dyDescent="0.25">
      <c r="A423" s="28" t="s">
        <v>489</v>
      </c>
      <c r="B423" s="32" t="s">
        <v>50</v>
      </c>
      <c r="C423" s="31"/>
      <c r="D423" s="31"/>
      <c r="E423" s="31"/>
    </row>
    <row r="424" spans="1:5" x14ac:dyDescent="0.25">
      <c r="A424" s="28" t="s">
        <v>490</v>
      </c>
      <c r="B424" s="32" t="s">
        <v>50</v>
      </c>
      <c r="C424" s="31"/>
      <c r="D424" s="31"/>
      <c r="E424" s="31"/>
    </row>
    <row r="425" spans="1:5" x14ac:dyDescent="0.25">
      <c r="A425" s="28" t="s">
        <v>491</v>
      </c>
      <c r="B425" s="32" t="s">
        <v>50</v>
      </c>
      <c r="C425" s="31"/>
      <c r="D425" s="31"/>
      <c r="E425" s="31"/>
    </row>
    <row r="426" spans="1:5" x14ac:dyDescent="0.25">
      <c r="A426" s="28" t="s">
        <v>492</v>
      </c>
      <c r="B426" s="32" t="s">
        <v>50</v>
      </c>
      <c r="C426" s="31"/>
      <c r="D426" s="31"/>
      <c r="E426" s="31"/>
    </row>
    <row r="427" spans="1:5" x14ac:dyDescent="0.25">
      <c r="A427" s="28" t="s">
        <v>493</v>
      </c>
      <c r="B427" s="32" t="s">
        <v>50</v>
      </c>
      <c r="C427" s="31"/>
      <c r="D427" s="31"/>
      <c r="E427" s="31"/>
    </row>
    <row r="428" spans="1:5" x14ac:dyDescent="0.25">
      <c r="A428" s="28" t="s">
        <v>494</v>
      </c>
      <c r="B428" s="32" t="s">
        <v>50</v>
      </c>
      <c r="C428" s="31"/>
      <c r="D428" s="31"/>
      <c r="E428" s="31"/>
    </row>
    <row r="429" spans="1:5" x14ac:dyDescent="0.25">
      <c r="A429" s="28" t="s">
        <v>495</v>
      </c>
      <c r="B429" s="32" t="s">
        <v>50</v>
      </c>
      <c r="C429" s="31"/>
      <c r="D429" s="31"/>
      <c r="E429" s="31"/>
    </row>
    <row r="430" spans="1:5" x14ac:dyDescent="0.25">
      <c r="A430" s="28" t="s">
        <v>496</v>
      </c>
      <c r="B430" s="32" t="s">
        <v>50</v>
      </c>
      <c r="C430" s="31"/>
      <c r="D430" s="31"/>
      <c r="E430" s="31"/>
    </row>
    <row r="431" spans="1:5" x14ac:dyDescent="0.25">
      <c r="A431" s="28" t="s">
        <v>497</v>
      </c>
      <c r="B431" s="32" t="s">
        <v>50</v>
      </c>
      <c r="C431" s="31"/>
      <c r="D431" s="31"/>
      <c r="E431" s="31"/>
    </row>
    <row r="432" spans="1:5" x14ac:dyDescent="0.25">
      <c r="A432" s="28" t="s">
        <v>498</v>
      </c>
      <c r="B432" s="32" t="s">
        <v>50</v>
      </c>
      <c r="C432" s="31"/>
      <c r="D432" s="31"/>
      <c r="E432" s="31"/>
    </row>
    <row r="433" spans="1:5" x14ac:dyDescent="0.25">
      <c r="A433" s="28" t="s">
        <v>499</v>
      </c>
      <c r="B433" s="32" t="s">
        <v>50</v>
      </c>
      <c r="C433" s="31"/>
      <c r="D433" s="31"/>
      <c r="E433" s="31"/>
    </row>
    <row r="434" spans="1:5" x14ac:dyDescent="0.25">
      <c r="A434" s="28" t="s">
        <v>500</v>
      </c>
      <c r="B434" s="32" t="s">
        <v>50</v>
      </c>
      <c r="C434" s="31"/>
      <c r="D434" s="31"/>
      <c r="E434" s="31"/>
    </row>
    <row r="435" spans="1:5" x14ac:dyDescent="0.25">
      <c r="A435" s="28" t="s">
        <v>501</v>
      </c>
      <c r="B435" s="32" t="s">
        <v>50</v>
      </c>
      <c r="C435" s="31"/>
      <c r="D435" s="31"/>
      <c r="E435" s="31"/>
    </row>
    <row r="436" spans="1:5" x14ac:dyDescent="0.25">
      <c r="A436" s="28" t="s">
        <v>502</v>
      </c>
      <c r="B436" s="32" t="s">
        <v>50</v>
      </c>
      <c r="C436" s="31"/>
      <c r="D436" s="31"/>
      <c r="E436" s="31"/>
    </row>
    <row r="437" spans="1:5" x14ac:dyDescent="0.25">
      <c r="A437" s="28" t="s">
        <v>503</v>
      </c>
      <c r="B437" s="32" t="s">
        <v>50</v>
      </c>
      <c r="C437" s="31"/>
      <c r="D437" s="31"/>
      <c r="E437" s="31"/>
    </row>
    <row r="438" spans="1:5" x14ac:dyDescent="0.25">
      <c r="A438" s="28" t="s">
        <v>504</v>
      </c>
      <c r="B438" s="32" t="s">
        <v>50</v>
      </c>
      <c r="C438" s="31"/>
      <c r="D438" s="31"/>
      <c r="E438" s="31"/>
    </row>
    <row r="439" spans="1:5" x14ac:dyDescent="0.25">
      <c r="A439" s="28" t="s">
        <v>505</v>
      </c>
      <c r="B439" s="32" t="s">
        <v>50</v>
      </c>
      <c r="C439" s="31"/>
      <c r="D439" s="31"/>
      <c r="E439" s="31"/>
    </row>
    <row r="440" spans="1:5" x14ac:dyDescent="0.25">
      <c r="A440" s="28" t="s">
        <v>506</v>
      </c>
      <c r="B440" s="32" t="s">
        <v>50</v>
      </c>
      <c r="C440" s="31"/>
      <c r="D440" s="31"/>
      <c r="E440" s="31"/>
    </row>
    <row r="441" spans="1:5" x14ac:dyDescent="0.25">
      <c r="A441" s="28" t="s">
        <v>507</v>
      </c>
      <c r="B441" s="32" t="s">
        <v>50</v>
      </c>
      <c r="C441" s="31"/>
      <c r="D441" s="31"/>
      <c r="E441" s="31"/>
    </row>
    <row r="442" spans="1:5" x14ac:dyDescent="0.25">
      <c r="A442" s="28" t="s">
        <v>508</v>
      </c>
      <c r="B442" s="32" t="s">
        <v>50</v>
      </c>
      <c r="C442" s="31"/>
      <c r="D442" s="31"/>
      <c r="E442" s="31"/>
    </row>
    <row r="443" spans="1:5" x14ac:dyDescent="0.25">
      <c r="A443" s="28" t="s">
        <v>509</v>
      </c>
      <c r="B443" s="32" t="s">
        <v>50</v>
      </c>
      <c r="C443" s="31"/>
      <c r="D443" s="31"/>
      <c r="E443" s="31"/>
    </row>
    <row r="444" spans="1:5" x14ac:dyDescent="0.25">
      <c r="A444" s="28" t="s">
        <v>510</v>
      </c>
      <c r="B444" s="32" t="s">
        <v>50</v>
      </c>
      <c r="C444" s="31"/>
      <c r="D444" s="31"/>
      <c r="E444" s="31"/>
    </row>
    <row r="445" spans="1:5" x14ac:dyDescent="0.25">
      <c r="A445" s="28" t="s">
        <v>511</v>
      </c>
      <c r="B445" s="32" t="s">
        <v>50</v>
      </c>
      <c r="C445" s="31"/>
      <c r="D445" s="31"/>
      <c r="E445" s="31"/>
    </row>
    <row r="446" spans="1:5" x14ac:dyDescent="0.25">
      <c r="A446" s="28" t="s">
        <v>512</v>
      </c>
      <c r="B446" s="32" t="s">
        <v>50</v>
      </c>
      <c r="C446" s="31"/>
      <c r="D446" s="31"/>
      <c r="E446" s="31"/>
    </row>
    <row r="447" spans="1:5" x14ac:dyDescent="0.25">
      <c r="A447" s="28" t="s">
        <v>513</v>
      </c>
      <c r="B447" s="32" t="s">
        <v>50</v>
      </c>
      <c r="C447" s="31"/>
      <c r="D447" s="31"/>
      <c r="E447" s="31"/>
    </row>
    <row r="448" spans="1:5" x14ac:dyDescent="0.25">
      <c r="A448" s="28" t="s">
        <v>514</v>
      </c>
      <c r="B448" s="32" t="s">
        <v>50</v>
      </c>
      <c r="C448" s="31"/>
      <c r="D448" s="31"/>
      <c r="E448" s="31"/>
    </row>
    <row r="449" spans="1:5" x14ac:dyDescent="0.25">
      <c r="A449" s="28" t="s">
        <v>515</v>
      </c>
      <c r="B449" s="32" t="s">
        <v>50</v>
      </c>
      <c r="C449" s="31"/>
      <c r="D449" s="31"/>
      <c r="E449" s="31"/>
    </row>
    <row r="450" spans="1:5" x14ac:dyDescent="0.25">
      <c r="A450" s="28" t="s">
        <v>516</v>
      </c>
      <c r="B450" s="32" t="s">
        <v>50</v>
      </c>
      <c r="C450" s="31"/>
      <c r="D450" s="31"/>
      <c r="E450" s="31"/>
    </row>
    <row r="451" spans="1:5" x14ac:dyDescent="0.25">
      <c r="A451" s="28" t="s">
        <v>517</v>
      </c>
      <c r="B451" s="32" t="s">
        <v>50</v>
      </c>
      <c r="C451" s="31"/>
      <c r="D451" s="31"/>
      <c r="E451" s="31"/>
    </row>
    <row r="452" spans="1:5" x14ac:dyDescent="0.25">
      <c r="A452" s="28" t="s">
        <v>518</v>
      </c>
      <c r="B452" s="32" t="s">
        <v>51</v>
      </c>
      <c r="C452" s="31"/>
      <c r="D452" s="31"/>
      <c r="E452" s="31"/>
    </row>
    <row r="453" spans="1:5" x14ac:dyDescent="0.25">
      <c r="A453" s="28" t="s">
        <v>519</v>
      </c>
      <c r="B453" s="32" t="s">
        <v>51</v>
      </c>
      <c r="C453" s="31"/>
      <c r="D453" s="31"/>
      <c r="E453" s="31"/>
    </row>
    <row r="454" spans="1:5" x14ac:dyDescent="0.25">
      <c r="A454" s="28" t="s">
        <v>520</v>
      </c>
      <c r="B454" s="32" t="s">
        <v>51</v>
      </c>
      <c r="C454" s="31"/>
      <c r="D454" s="31"/>
      <c r="E454" s="31"/>
    </row>
    <row r="455" spans="1:5" x14ac:dyDescent="0.25">
      <c r="A455" s="28" t="s">
        <v>521</v>
      </c>
      <c r="B455" s="32" t="s">
        <v>51</v>
      </c>
      <c r="C455" s="31"/>
      <c r="D455" s="31"/>
      <c r="E455" s="31"/>
    </row>
    <row r="456" spans="1:5" x14ac:dyDescent="0.25">
      <c r="A456" s="28" t="s">
        <v>522</v>
      </c>
      <c r="B456" s="32" t="s">
        <v>51</v>
      </c>
      <c r="C456" s="31"/>
      <c r="D456" s="31"/>
      <c r="E456" s="31"/>
    </row>
    <row r="457" spans="1:5" x14ac:dyDescent="0.25">
      <c r="A457" s="28" t="s">
        <v>523</v>
      </c>
      <c r="B457" s="32" t="s">
        <v>51</v>
      </c>
      <c r="C457" s="31"/>
      <c r="D457" s="31"/>
      <c r="E457" s="31"/>
    </row>
    <row r="458" spans="1:5" x14ac:dyDescent="0.25">
      <c r="A458" s="28" t="s">
        <v>524</v>
      </c>
      <c r="B458" s="32" t="s">
        <v>51</v>
      </c>
      <c r="C458" s="31"/>
      <c r="D458" s="31"/>
      <c r="E458" s="31"/>
    </row>
    <row r="459" spans="1:5" x14ac:dyDescent="0.25">
      <c r="A459" s="28" t="s">
        <v>525</v>
      </c>
      <c r="B459" s="32" t="s">
        <v>51</v>
      </c>
      <c r="C459" s="31"/>
      <c r="D459" s="31"/>
      <c r="E459" s="31"/>
    </row>
    <row r="460" spans="1:5" x14ac:dyDescent="0.25">
      <c r="A460" s="28" t="s">
        <v>526</v>
      </c>
      <c r="B460" s="32" t="s">
        <v>51</v>
      </c>
      <c r="C460" s="31"/>
      <c r="D460" s="31"/>
      <c r="E460" s="31"/>
    </row>
    <row r="461" spans="1:5" x14ac:dyDescent="0.25">
      <c r="A461" s="28" t="s">
        <v>527</v>
      </c>
      <c r="B461" s="32" t="s">
        <v>51</v>
      </c>
      <c r="C461" s="31"/>
      <c r="D461" s="31"/>
      <c r="E461" s="31"/>
    </row>
    <row r="462" spans="1:5" x14ac:dyDescent="0.25">
      <c r="A462" s="28" t="s">
        <v>528</v>
      </c>
      <c r="B462" s="32" t="s">
        <v>51</v>
      </c>
      <c r="C462" s="31"/>
      <c r="D462" s="31"/>
      <c r="E462" s="31"/>
    </row>
    <row r="463" spans="1:5" x14ac:dyDescent="0.25">
      <c r="A463" s="28" t="s">
        <v>529</v>
      </c>
      <c r="B463" s="32" t="s">
        <v>51</v>
      </c>
      <c r="C463" s="31"/>
      <c r="D463" s="31"/>
      <c r="E463" s="31"/>
    </row>
    <row r="464" spans="1:5" x14ac:dyDescent="0.25">
      <c r="A464" s="28" t="s">
        <v>530</v>
      </c>
      <c r="B464" s="32" t="s">
        <v>51</v>
      </c>
      <c r="C464" s="31"/>
      <c r="D464" s="31"/>
      <c r="E464" s="31"/>
    </row>
    <row r="465" spans="1:5" x14ac:dyDescent="0.25">
      <c r="A465" s="28" t="s">
        <v>531</v>
      </c>
      <c r="B465" s="32" t="s">
        <v>51</v>
      </c>
      <c r="C465" s="31"/>
      <c r="D465" s="31"/>
      <c r="E465" s="31"/>
    </row>
    <row r="466" spans="1:5" x14ac:dyDescent="0.25">
      <c r="A466" s="28" t="s">
        <v>532</v>
      </c>
      <c r="B466" s="32" t="s">
        <v>51</v>
      </c>
      <c r="C466" s="31"/>
      <c r="D466" s="31"/>
      <c r="E466" s="31"/>
    </row>
    <row r="467" spans="1:5" x14ac:dyDescent="0.25">
      <c r="A467" s="28" t="s">
        <v>533</v>
      </c>
      <c r="B467" s="32" t="s">
        <v>51</v>
      </c>
      <c r="C467" s="31"/>
      <c r="D467" s="31"/>
      <c r="E467" s="31"/>
    </row>
    <row r="468" spans="1:5" x14ac:dyDescent="0.25">
      <c r="A468" s="28" t="s">
        <v>534</v>
      </c>
      <c r="B468" s="32" t="s">
        <v>51</v>
      </c>
      <c r="C468" s="31"/>
      <c r="D468" s="31"/>
      <c r="E468" s="31"/>
    </row>
    <row r="469" spans="1:5" x14ac:dyDescent="0.25">
      <c r="A469" s="28" t="s">
        <v>535</v>
      </c>
      <c r="B469" s="32" t="s">
        <v>51</v>
      </c>
      <c r="C469" s="31"/>
      <c r="D469" s="31"/>
      <c r="E469" s="31"/>
    </row>
    <row r="470" spans="1:5" x14ac:dyDescent="0.25">
      <c r="A470" s="28" t="s">
        <v>536</v>
      </c>
      <c r="B470" s="32" t="s">
        <v>51</v>
      </c>
      <c r="C470" s="31"/>
      <c r="D470" s="31"/>
      <c r="E470" s="31"/>
    </row>
    <row r="471" spans="1:5" x14ac:dyDescent="0.25">
      <c r="A471" s="28" t="s">
        <v>537</v>
      </c>
      <c r="B471" s="32" t="s">
        <v>51</v>
      </c>
      <c r="C471" s="31"/>
      <c r="D471" s="31"/>
      <c r="E471" s="31"/>
    </row>
    <row r="472" spans="1:5" x14ac:dyDescent="0.25">
      <c r="A472" s="28" t="s">
        <v>538</v>
      </c>
      <c r="B472" s="32" t="s">
        <v>51</v>
      </c>
      <c r="C472" s="31"/>
      <c r="D472" s="31"/>
      <c r="E472" s="31"/>
    </row>
    <row r="473" spans="1:5" x14ac:dyDescent="0.25">
      <c r="A473" s="28" t="s">
        <v>539</v>
      </c>
      <c r="B473" s="32" t="s">
        <v>51</v>
      </c>
      <c r="C473" s="31"/>
      <c r="D473" s="31"/>
      <c r="E473" s="31"/>
    </row>
    <row r="474" spans="1:5" x14ac:dyDescent="0.25">
      <c r="A474" s="28" t="s">
        <v>540</v>
      </c>
      <c r="B474" s="32" t="s">
        <v>51</v>
      </c>
      <c r="C474" s="31"/>
      <c r="D474" s="31"/>
      <c r="E474" s="31"/>
    </row>
    <row r="475" spans="1:5" x14ac:dyDescent="0.25">
      <c r="A475" s="28" t="s">
        <v>541</v>
      </c>
      <c r="B475" s="32" t="s">
        <v>51</v>
      </c>
      <c r="C475" s="31"/>
      <c r="D475" s="31"/>
      <c r="E475" s="31"/>
    </row>
    <row r="476" spans="1:5" x14ac:dyDescent="0.25">
      <c r="A476" s="28" t="s">
        <v>542</v>
      </c>
      <c r="B476" s="32" t="s">
        <v>51</v>
      </c>
      <c r="C476" s="31"/>
      <c r="D476" s="31"/>
      <c r="E476" s="31"/>
    </row>
    <row r="477" spans="1:5" x14ac:dyDescent="0.25">
      <c r="A477" s="28" t="s">
        <v>543</v>
      </c>
      <c r="B477" s="32" t="s">
        <v>51</v>
      </c>
      <c r="C477" s="31"/>
      <c r="D477" s="31"/>
      <c r="E477" s="31"/>
    </row>
    <row r="478" spans="1:5" x14ac:dyDescent="0.25">
      <c r="A478" s="28" t="s">
        <v>544</v>
      </c>
      <c r="B478" s="32" t="s">
        <v>51</v>
      </c>
      <c r="C478" s="31"/>
      <c r="D478" s="31"/>
      <c r="E478" s="31"/>
    </row>
    <row r="479" spans="1:5" x14ac:dyDescent="0.25">
      <c r="A479" s="28" t="s">
        <v>545</v>
      </c>
      <c r="B479" s="32" t="s">
        <v>51</v>
      </c>
      <c r="C479" s="31"/>
      <c r="D479" s="31"/>
      <c r="E479" s="31"/>
    </row>
    <row r="480" spans="1:5" x14ac:dyDescent="0.25">
      <c r="A480" s="28" t="s">
        <v>546</v>
      </c>
      <c r="B480" s="32" t="s">
        <v>51</v>
      </c>
      <c r="C480" s="31"/>
      <c r="D480" s="31"/>
      <c r="E480" s="31"/>
    </row>
    <row r="481" spans="1:5" x14ac:dyDescent="0.25">
      <c r="A481" s="28" t="s">
        <v>547</v>
      </c>
      <c r="B481" s="32" t="s">
        <v>51</v>
      </c>
      <c r="C481" s="31"/>
      <c r="D481" s="31"/>
      <c r="E481" s="31"/>
    </row>
    <row r="482" spans="1:5" x14ac:dyDescent="0.25">
      <c r="A482" s="28" t="s">
        <v>548</v>
      </c>
      <c r="B482" s="32" t="s">
        <v>51</v>
      </c>
      <c r="C482" s="31"/>
      <c r="D482" s="31"/>
      <c r="E482" s="31"/>
    </row>
    <row r="483" spans="1:5" x14ac:dyDescent="0.25">
      <c r="A483" s="28" t="s">
        <v>549</v>
      </c>
      <c r="B483" s="32" t="s">
        <v>51</v>
      </c>
      <c r="C483" s="31"/>
      <c r="D483" s="31"/>
      <c r="E483" s="31"/>
    </row>
    <row r="484" spans="1:5" x14ac:dyDescent="0.25">
      <c r="A484" s="28" t="s">
        <v>550</v>
      </c>
      <c r="B484" s="32" t="s">
        <v>51</v>
      </c>
      <c r="C484" s="31"/>
      <c r="D484" s="31"/>
      <c r="E484" s="31"/>
    </row>
    <row r="485" spans="1:5" x14ac:dyDescent="0.25">
      <c r="A485" s="28" t="s">
        <v>551</v>
      </c>
      <c r="B485" s="32" t="s">
        <v>51</v>
      </c>
      <c r="C485" s="31"/>
      <c r="D485" s="31"/>
      <c r="E485" s="31"/>
    </row>
    <row r="486" spans="1:5" x14ac:dyDescent="0.25">
      <c r="A486" s="28" t="s">
        <v>552</v>
      </c>
      <c r="B486" s="32" t="s">
        <v>51</v>
      </c>
      <c r="C486" s="31"/>
      <c r="D486" s="31"/>
      <c r="E486" s="31"/>
    </row>
    <row r="487" spans="1:5" x14ac:dyDescent="0.25">
      <c r="A487" s="28" t="s">
        <v>553</v>
      </c>
      <c r="B487" s="32" t="s">
        <v>51</v>
      </c>
      <c r="C487" s="31"/>
      <c r="D487" s="31"/>
      <c r="E487" s="31"/>
    </row>
    <row r="488" spans="1:5" x14ac:dyDescent="0.25">
      <c r="A488" s="28" t="s">
        <v>554</v>
      </c>
      <c r="B488" s="32" t="s">
        <v>51</v>
      </c>
      <c r="C488" s="31"/>
      <c r="D488" s="31"/>
      <c r="E488" s="31"/>
    </row>
    <row r="489" spans="1:5" x14ac:dyDescent="0.25">
      <c r="A489" s="28" t="s">
        <v>555</v>
      </c>
      <c r="B489" s="32" t="s">
        <v>51</v>
      </c>
      <c r="C489" s="31"/>
      <c r="D489" s="31"/>
      <c r="E489" s="31"/>
    </row>
    <row r="490" spans="1:5" x14ac:dyDescent="0.25">
      <c r="A490" s="28" t="s">
        <v>556</v>
      </c>
      <c r="B490" s="32" t="s">
        <v>51</v>
      </c>
      <c r="C490" s="31"/>
      <c r="D490" s="31"/>
      <c r="E490" s="31"/>
    </row>
    <row r="491" spans="1:5" x14ac:dyDescent="0.25">
      <c r="A491" s="28" t="s">
        <v>557</v>
      </c>
      <c r="B491" s="32" t="s">
        <v>51</v>
      </c>
      <c r="C491" s="31"/>
      <c r="D491" s="31"/>
      <c r="E491" s="31"/>
    </row>
    <row r="492" spans="1:5" x14ac:dyDescent="0.25">
      <c r="A492" s="28" t="s">
        <v>558</v>
      </c>
      <c r="B492" s="32" t="s">
        <v>51</v>
      </c>
      <c r="C492" s="31"/>
      <c r="D492" s="31"/>
      <c r="E492" s="31"/>
    </row>
    <row r="493" spans="1:5" x14ac:dyDescent="0.25">
      <c r="A493" s="28" t="s">
        <v>559</v>
      </c>
      <c r="B493" s="32" t="s">
        <v>51</v>
      </c>
      <c r="C493" s="31"/>
      <c r="D493" s="31"/>
      <c r="E493" s="31"/>
    </row>
    <row r="494" spans="1:5" x14ac:dyDescent="0.25">
      <c r="A494" s="28" t="s">
        <v>560</v>
      </c>
      <c r="B494" s="32" t="s">
        <v>51</v>
      </c>
      <c r="C494" s="31"/>
      <c r="D494" s="31"/>
      <c r="E494" s="31"/>
    </row>
    <row r="495" spans="1:5" x14ac:dyDescent="0.25">
      <c r="A495" s="28" t="s">
        <v>561</v>
      </c>
      <c r="B495" s="32" t="s">
        <v>51</v>
      </c>
      <c r="C495" s="31"/>
      <c r="D495" s="31"/>
      <c r="E495" s="31"/>
    </row>
    <row r="496" spans="1:5" x14ac:dyDescent="0.25">
      <c r="A496" s="28" t="s">
        <v>562</v>
      </c>
      <c r="B496" s="32" t="s">
        <v>51</v>
      </c>
      <c r="C496" s="31"/>
      <c r="D496" s="31"/>
      <c r="E496" s="31"/>
    </row>
    <row r="497" spans="1:5" x14ac:dyDescent="0.25">
      <c r="A497" s="28" t="s">
        <v>563</v>
      </c>
      <c r="B497" s="32" t="s">
        <v>51</v>
      </c>
      <c r="C497" s="31"/>
      <c r="D497" s="31"/>
      <c r="E497" s="31"/>
    </row>
    <row r="498" spans="1:5" x14ac:dyDescent="0.25">
      <c r="A498" s="28" t="s">
        <v>564</v>
      </c>
      <c r="B498" s="32" t="s">
        <v>51</v>
      </c>
      <c r="C498" s="31"/>
      <c r="D498" s="31"/>
      <c r="E498" s="31"/>
    </row>
    <row r="499" spans="1:5" x14ac:dyDescent="0.25">
      <c r="A499" s="28" t="s">
        <v>242</v>
      </c>
      <c r="B499" s="32" t="s">
        <v>51</v>
      </c>
      <c r="C499" s="31"/>
      <c r="D499" s="31"/>
      <c r="E499" s="31"/>
    </row>
    <row r="500" spans="1:5" x14ac:dyDescent="0.25">
      <c r="A500" s="28" t="s">
        <v>565</v>
      </c>
      <c r="B500" s="32" t="s">
        <v>51</v>
      </c>
      <c r="C500" s="31"/>
      <c r="D500" s="31"/>
      <c r="E500" s="31"/>
    </row>
    <row r="501" spans="1:5" x14ac:dyDescent="0.25">
      <c r="A501" s="28" t="s">
        <v>566</v>
      </c>
      <c r="B501" s="32" t="s">
        <v>51</v>
      </c>
      <c r="C501" s="31"/>
      <c r="D501" s="31"/>
      <c r="E501" s="31"/>
    </row>
    <row r="502" spans="1:5" x14ac:dyDescent="0.25">
      <c r="A502" s="28" t="s">
        <v>567</v>
      </c>
      <c r="B502" s="32" t="s">
        <v>51</v>
      </c>
      <c r="C502" s="31"/>
      <c r="D502" s="31"/>
      <c r="E502" s="31"/>
    </row>
    <row r="503" spans="1:5" x14ac:dyDescent="0.25">
      <c r="A503" s="28" t="s">
        <v>568</v>
      </c>
      <c r="B503" s="32" t="s">
        <v>51</v>
      </c>
      <c r="C503" s="31"/>
      <c r="D503" s="31"/>
      <c r="E503" s="31"/>
    </row>
    <row r="504" spans="1:5" x14ac:dyDescent="0.25">
      <c r="A504" s="28" t="s">
        <v>569</v>
      </c>
      <c r="B504" s="32" t="s">
        <v>51</v>
      </c>
      <c r="C504" s="31"/>
      <c r="D504" s="31"/>
      <c r="E504" s="31"/>
    </row>
    <row r="505" spans="1:5" x14ac:dyDescent="0.25">
      <c r="A505" s="28" t="s">
        <v>570</v>
      </c>
      <c r="B505" s="32" t="s">
        <v>51</v>
      </c>
      <c r="C505" s="31"/>
      <c r="D505" s="31"/>
      <c r="E505" s="31"/>
    </row>
    <row r="506" spans="1:5" x14ac:dyDescent="0.25">
      <c r="A506" s="28" t="s">
        <v>571</v>
      </c>
      <c r="B506" s="32" t="s">
        <v>51</v>
      </c>
      <c r="C506" s="31"/>
      <c r="D506" s="31"/>
      <c r="E506" s="31"/>
    </row>
    <row r="507" spans="1:5" x14ac:dyDescent="0.25">
      <c r="A507" s="28" t="s">
        <v>572</v>
      </c>
      <c r="B507" s="32" t="s">
        <v>51</v>
      </c>
      <c r="C507" s="31"/>
      <c r="D507" s="31"/>
      <c r="E507" s="31"/>
    </row>
    <row r="508" spans="1:5" x14ac:dyDescent="0.25">
      <c r="A508" s="28" t="s">
        <v>573</v>
      </c>
      <c r="B508" s="32" t="s">
        <v>51</v>
      </c>
      <c r="C508" s="31"/>
      <c r="D508" s="31"/>
      <c r="E508" s="31"/>
    </row>
    <row r="509" spans="1:5" x14ac:dyDescent="0.25">
      <c r="A509" s="28" t="s">
        <v>574</v>
      </c>
      <c r="B509" s="32" t="s">
        <v>51</v>
      </c>
      <c r="C509" s="31"/>
      <c r="D509" s="31"/>
      <c r="E509" s="31"/>
    </row>
    <row r="510" spans="1:5" x14ac:dyDescent="0.25">
      <c r="A510" s="28" t="s">
        <v>575</v>
      </c>
      <c r="B510" s="32" t="s">
        <v>51</v>
      </c>
      <c r="C510" s="31"/>
      <c r="D510" s="31"/>
      <c r="E510" s="31"/>
    </row>
    <row r="511" spans="1:5" x14ac:dyDescent="0.25">
      <c r="A511" s="28" t="s">
        <v>576</v>
      </c>
      <c r="B511" s="32" t="s">
        <v>51</v>
      </c>
      <c r="C511" s="31"/>
      <c r="D511" s="31"/>
      <c r="E511" s="31"/>
    </row>
    <row r="512" spans="1:5" x14ac:dyDescent="0.25">
      <c r="A512" s="28" t="s">
        <v>577</v>
      </c>
      <c r="B512" s="32" t="s">
        <v>51</v>
      </c>
      <c r="C512" s="31"/>
      <c r="D512" s="31"/>
      <c r="E512" s="31"/>
    </row>
    <row r="513" spans="1:5" x14ac:dyDescent="0.25">
      <c r="A513" s="28" t="s">
        <v>578</v>
      </c>
      <c r="B513" s="32" t="s">
        <v>51</v>
      </c>
      <c r="C513" s="31"/>
      <c r="D513" s="31"/>
      <c r="E513" s="31"/>
    </row>
    <row r="514" spans="1:5" x14ac:dyDescent="0.25">
      <c r="A514" s="28" t="s">
        <v>579</v>
      </c>
      <c r="B514" s="32" t="s">
        <v>51</v>
      </c>
      <c r="C514" s="31"/>
      <c r="D514" s="31"/>
      <c r="E514" s="31"/>
    </row>
    <row r="515" spans="1:5" x14ac:dyDescent="0.25">
      <c r="A515" s="28" t="s">
        <v>580</v>
      </c>
      <c r="B515" s="32" t="s">
        <v>51</v>
      </c>
      <c r="C515" s="31"/>
      <c r="D515" s="31"/>
      <c r="E515" s="31"/>
    </row>
    <row r="516" spans="1:5" x14ac:dyDescent="0.25">
      <c r="A516" s="28" t="s">
        <v>581</v>
      </c>
      <c r="B516" s="32" t="s">
        <v>51</v>
      </c>
      <c r="C516" s="31"/>
      <c r="D516" s="31"/>
      <c r="E516" s="31"/>
    </row>
    <row r="517" spans="1:5" x14ac:dyDescent="0.25">
      <c r="A517" s="28" t="s">
        <v>582</v>
      </c>
      <c r="B517" s="32" t="s">
        <v>51</v>
      </c>
      <c r="C517" s="31"/>
      <c r="D517" s="31"/>
      <c r="E517" s="31"/>
    </row>
    <row r="518" spans="1:5" x14ac:dyDescent="0.25">
      <c r="A518" s="28" t="s">
        <v>583</v>
      </c>
      <c r="B518" s="32" t="s">
        <v>51</v>
      </c>
      <c r="C518" s="31"/>
      <c r="D518" s="31"/>
      <c r="E518" s="31"/>
    </row>
    <row r="519" spans="1:5" x14ac:dyDescent="0.25">
      <c r="A519" s="28" t="s">
        <v>584</v>
      </c>
      <c r="B519" s="32" t="s">
        <v>51</v>
      </c>
      <c r="C519" s="31"/>
      <c r="D519" s="31"/>
      <c r="E519" s="31"/>
    </row>
    <row r="520" spans="1:5" x14ac:dyDescent="0.25">
      <c r="A520" s="28" t="s">
        <v>585</v>
      </c>
      <c r="B520" s="32" t="s">
        <v>51</v>
      </c>
      <c r="C520" s="31"/>
      <c r="D520" s="31"/>
      <c r="E520" s="31"/>
    </row>
    <row r="521" spans="1:5" x14ac:dyDescent="0.25">
      <c r="A521" s="28" t="s">
        <v>586</v>
      </c>
      <c r="B521" s="32" t="s">
        <v>51</v>
      </c>
      <c r="C521" s="31"/>
      <c r="D521" s="31"/>
      <c r="E521" s="31"/>
    </row>
    <row r="522" spans="1:5" x14ac:dyDescent="0.25">
      <c r="A522" s="28" t="s">
        <v>587</v>
      </c>
      <c r="B522" s="32" t="s">
        <v>51</v>
      </c>
      <c r="C522" s="31"/>
      <c r="D522" s="31"/>
      <c r="E522" s="31"/>
    </row>
    <row r="523" spans="1:5" x14ac:dyDescent="0.25">
      <c r="A523" s="28" t="s">
        <v>588</v>
      </c>
      <c r="B523" s="32" t="s">
        <v>51</v>
      </c>
      <c r="C523" s="31"/>
      <c r="D523" s="31"/>
      <c r="E523" s="31"/>
    </row>
    <row r="524" spans="1:5" x14ac:dyDescent="0.25">
      <c r="A524" s="28" t="s">
        <v>589</v>
      </c>
      <c r="B524" s="32" t="s">
        <v>51</v>
      </c>
      <c r="C524" s="31"/>
      <c r="D524" s="31"/>
      <c r="E524" s="31"/>
    </row>
    <row r="525" spans="1:5" x14ac:dyDescent="0.25">
      <c r="A525" s="28" t="s">
        <v>590</v>
      </c>
      <c r="B525" s="32" t="s">
        <v>51</v>
      </c>
      <c r="C525" s="31"/>
      <c r="D525" s="31"/>
      <c r="E525" s="31"/>
    </row>
    <row r="526" spans="1:5" x14ac:dyDescent="0.25">
      <c r="A526" s="28" t="s">
        <v>591</v>
      </c>
      <c r="B526" s="32" t="s">
        <v>51</v>
      </c>
      <c r="C526" s="31"/>
      <c r="D526" s="31"/>
      <c r="E526" s="31"/>
    </row>
    <row r="527" spans="1:5" x14ac:dyDescent="0.25">
      <c r="A527" s="28" t="s">
        <v>592</v>
      </c>
      <c r="B527" s="32" t="s">
        <v>51</v>
      </c>
      <c r="C527" s="31"/>
      <c r="D527" s="31"/>
      <c r="E527" s="31"/>
    </row>
    <row r="528" spans="1:5" x14ac:dyDescent="0.25">
      <c r="A528" s="28" t="s">
        <v>593</v>
      </c>
      <c r="B528" s="32" t="s">
        <v>51</v>
      </c>
      <c r="C528" s="31"/>
      <c r="D528" s="31"/>
      <c r="E528" s="31"/>
    </row>
    <row r="529" spans="1:7" x14ac:dyDescent="0.25">
      <c r="A529" s="28" t="s">
        <v>594</v>
      </c>
      <c r="B529" s="32" t="s">
        <v>51</v>
      </c>
      <c r="C529" s="31"/>
      <c r="D529" s="31"/>
      <c r="E529" s="31"/>
    </row>
    <row r="530" spans="1:7" x14ac:dyDescent="0.25">
      <c r="A530" s="28" t="s">
        <v>595</v>
      </c>
      <c r="B530" s="32" t="s">
        <v>51</v>
      </c>
      <c r="C530" s="31"/>
      <c r="D530" s="31"/>
      <c r="E530" s="31"/>
    </row>
    <row r="531" spans="1:7" x14ac:dyDescent="0.25">
      <c r="A531" s="28" t="s">
        <v>596</v>
      </c>
      <c r="B531" s="32" t="s">
        <v>51</v>
      </c>
      <c r="C531" s="31"/>
      <c r="D531" s="31"/>
      <c r="E531" s="31"/>
    </row>
    <row r="532" spans="1:7" x14ac:dyDescent="0.25">
      <c r="A532" s="28" t="s">
        <v>597</v>
      </c>
      <c r="B532" s="32" t="s">
        <v>51</v>
      </c>
      <c r="C532" s="31"/>
      <c r="D532" s="31"/>
      <c r="E532" s="31"/>
    </row>
    <row r="533" spans="1:7" x14ac:dyDescent="0.25">
      <c r="A533" s="28" t="s">
        <v>598</v>
      </c>
      <c r="B533" s="32" t="s">
        <v>51</v>
      </c>
      <c r="C533" s="31"/>
      <c r="D533" s="31"/>
      <c r="E533" s="31"/>
    </row>
    <row r="534" spans="1:7" x14ac:dyDescent="0.25">
      <c r="A534" s="28" t="s">
        <v>599</v>
      </c>
      <c r="B534" s="32" t="s">
        <v>51</v>
      </c>
      <c r="C534" s="31"/>
      <c r="D534" s="31"/>
      <c r="E534" s="31"/>
    </row>
    <row r="535" spans="1:7" x14ac:dyDescent="0.25">
      <c r="A535" s="28" t="s">
        <v>600</v>
      </c>
      <c r="B535" s="32" t="s">
        <v>51</v>
      </c>
      <c r="C535" s="31"/>
      <c r="D535" s="31"/>
      <c r="E535" s="31"/>
    </row>
    <row r="536" spans="1:7" x14ac:dyDescent="0.25">
      <c r="A536" s="28" t="s">
        <v>601</v>
      </c>
      <c r="B536" s="32" t="s">
        <v>51</v>
      </c>
      <c r="C536" s="31"/>
      <c r="D536" s="31"/>
      <c r="E536" s="31"/>
    </row>
    <row r="537" spans="1:7" x14ac:dyDescent="0.25">
      <c r="A537" s="28" t="s">
        <v>602</v>
      </c>
      <c r="B537" s="32" t="s">
        <v>51</v>
      </c>
      <c r="C537" s="31"/>
      <c r="D537" s="31"/>
      <c r="E537" s="31"/>
    </row>
    <row r="538" spans="1:7" x14ac:dyDescent="0.25">
      <c r="A538" s="28" t="s">
        <v>603</v>
      </c>
      <c r="B538" s="32" t="s">
        <v>51</v>
      </c>
      <c r="C538" s="31"/>
      <c r="D538" s="31"/>
      <c r="E538" s="31"/>
      <c r="G538" s="41" t="s">
        <v>679</v>
      </c>
    </row>
    <row r="539" spans="1:7" x14ac:dyDescent="0.25">
      <c r="A539" s="28" t="s">
        <v>604</v>
      </c>
      <c r="B539" s="32" t="s">
        <v>51</v>
      </c>
      <c r="C539" s="31"/>
      <c r="D539" s="31"/>
      <c r="E539" s="31"/>
      <c r="G539" s="41"/>
    </row>
    <row r="540" spans="1:7" x14ac:dyDescent="0.25">
      <c r="A540" s="28" t="s">
        <v>605</v>
      </c>
      <c r="B540" s="32" t="s">
        <v>51</v>
      </c>
      <c r="C540" s="31"/>
      <c r="D540" s="31"/>
      <c r="E540" s="31"/>
      <c r="G540" s="41">
        <v>1</v>
      </c>
    </row>
    <row r="541" spans="1:7" x14ac:dyDescent="0.25">
      <c r="A541" s="28" t="s">
        <v>606</v>
      </c>
      <c r="B541" s="32" t="s">
        <v>51</v>
      </c>
      <c r="C541" s="31"/>
      <c r="D541" s="31"/>
      <c r="E541" s="31"/>
      <c r="G541" s="41" t="s">
        <v>663</v>
      </c>
    </row>
    <row r="542" spans="1:7" x14ac:dyDescent="0.25">
      <c r="A542" s="28" t="s">
        <v>607</v>
      </c>
      <c r="B542" s="32" t="s">
        <v>51</v>
      </c>
      <c r="C542" s="31"/>
      <c r="D542" s="31"/>
      <c r="E542" s="31"/>
      <c r="G542" s="41" t="s">
        <v>664</v>
      </c>
    </row>
    <row r="543" spans="1:7" x14ac:dyDescent="0.25">
      <c r="A543" s="28" t="s">
        <v>608</v>
      </c>
      <c r="B543" s="32" t="s">
        <v>51</v>
      </c>
      <c r="C543" s="31"/>
      <c r="D543" s="31"/>
      <c r="E543" s="31"/>
      <c r="G543" s="41" t="s">
        <v>672</v>
      </c>
    </row>
    <row r="544" spans="1:7" x14ac:dyDescent="0.25">
      <c r="A544" s="28" t="s">
        <v>609</v>
      </c>
      <c r="B544" s="32" t="s">
        <v>51</v>
      </c>
      <c r="C544" s="31"/>
      <c r="D544" s="31"/>
      <c r="E544" s="31"/>
      <c r="G544" s="41" t="s">
        <v>673</v>
      </c>
    </row>
    <row r="545" spans="1:7" x14ac:dyDescent="0.25">
      <c r="A545" s="28" t="s">
        <v>610</v>
      </c>
      <c r="B545" s="32" t="s">
        <v>51</v>
      </c>
      <c r="C545" s="31"/>
      <c r="D545" s="31"/>
      <c r="E545" s="31"/>
      <c r="G545" s="41" t="s">
        <v>676</v>
      </c>
    </row>
    <row r="546" spans="1:7" x14ac:dyDescent="0.25">
      <c r="A546" s="28" t="s">
        <v>611</v>
      </c>
      <c r="B546" s="32" t="s">
        <v>51</v>
      </c>
      <c r="C546" s="31"/>
      <c r="D546" s="31"/>
      <c r="E546" s="31"/>
    </row>
    <row r="547" spans="1:7" x14ac:dyDescent="0.25">
      <c r="A547" s="28" t="s">
        <v>612</v>
      </c>
      <c r="B547" s="32" t="s">
        <v>51</v>
      </c>
      <c r="C547" s="31"/>
      <c r="D547" s="31"/>
      <c r="E547" s="31"/>
    </row>
    <row r="548" spans="1:7" x14ac:dyDescent="0.25">
      <c r="A548" s="28" t="s">
        <v>613</v>
      </c>
      <c r="B548" s="32" t="s">
        <v>51</v>
      </c>
      <c r="C548" s="31"/>
      <c r="D548" s="31"/>
      <c r="E548" s="31"/>
    </row>
    <row r="549" spans="1:7" x14ac:dyDescent="0.25">
      <c r="A549" s="28" t="s">
        <v>614</v>
      </c>
      <c r="B549" s="32" t="s">
        <v>51</v>
      </c>
      <c r="C549" s="31"/>
      <c r="D549" s="31"/>
      <c r="E549" s="31"/>
    </row>
    <row r="550" spans="1:7" x14ac:dyDescent="0.25">
      <c r="A550" s="28" t="s">
        <v>615</v>
      </c>
      <c r="B550" s="32" t="s">
        <v>51</v>
      </c>
      <c r="C550" s="31"/>
      <c r="D550" s="31"/>
      <c r="E550" s="31"/>
    </row>
    <row r="551" spans="1:7" x14ac:dyDescent="0.25">
      <c r="A551" s="28" t="s">
        <v>616</v>
      </c>
      <c r="B551" s="32" t="s">
        <v>51</v>
      </c>
      <c r="C551" s="31"/>
      <c r="D551" s="31"/>
      <c r="E551" s="31"/>
    </row>
    <row r="552" spans="1:7" x14ac:dyDescent="0.25">
      <c r="A552" s="28" t="s">
        <v>617</v>
      </c>
      <c r="B552" s="32" t="s">
        <v>51</v>
      </c>
      <c r="C552" s="31"/>
      <c r="D552" s="31"/>
      <c r="E552" s="31"/>
    </row>
    <row r="553" spans="1:7" x14ac:dyDescent="0.25">
      <c r="A553" s="28" t="s">
        <v>618</v>
      </c>
      <c r="B553" s="32" t="s">
        <v>51</v>
      </c>
      <c r="C553" s="31"/>
      <c r="D553" s="31"/>
      <c r="E553" s="31"/>
    </row>
    <row r="554" spans="1:7" x14ac:dyDescent="0.25">
      <c r="A554" s="28" t="s">
        <v>619</v>
      </c>
      <c r="B554" s="32" t="s">
        <v>51</v>
      </c>
      <c r="C554" s="31"/>
      <c r="D554" s="31"/>
      <c r="E554" s="31"/>
    </row>
    <row r="555" spans="1:7" x14ac:dyDescent="0.25">
      <c r="A555" s="28" t="s">
        <v>620</v>
      </c>
      <c r="B555" s="32" t="s">
        <v>51</v>
      </c>
      <c r="C555" s="31"/>
      <c r="D555" s="31"/>
      <c r="E555" s="31"/>
    </row>
    <row r="556" spans="1:7" x14ac:dyDescent="0.25">
      <c r="A556" s="28" t="s">
        <v>621</v>
      </c>
      <c r="B556" s="32" t="s">
        <v>51</v>
      </c>
      <c r="C556" s="31"/>
      <c r="D556" s="31"/>
      <c r="E556" s="31"/>
    </row>
    <row r="557" spans="1:7" x14ac:dyDescent="0.25">
      <c r="A557" s="28" t="s">
        <v>622</v>
      </c>
      <c r="B557" s="32" t="s">
        <v>51</v>
      </c>
      <c r="C557" s="31"/>
      <c r="D557" s="31"/>
      <c r="E557" s="31"/>
    </row>
    <row r="558" spans="1:7" x14ac:dyDescent="0.25">
      <c r="A558" s="28" t="s">
        <v>623</v>
      </c>
      <c r="B558" s="32" t="s">
        <v>46</v>
      </c>
      <c r="C558" s="31"/>
      <c r="D558" s="31"/>
      <c r="E558" s="31"/>
    </row>
    <row r="559" spans="1:7" x14ac:dyDescent="0.25">
      <c r="A559" s="28" t="s">
        <v>624</v>
      </c>
      <c r="B559" s="32" t="s">
        <v>46</v>
      </c>
      <c r="C559" s="31"/>
      <c r="D559" s="31"/>
      <c r="E559" s="31"/>
    </row>
    <row r="560" spans="1:7" x14ac:dyDescent="0.25">
      <c r="A560" s="28" t="s">
        <v>625</v>
      </c>
      <c r="B560" s="32" t="s">
        <v>46</v>
      </c>
      <c r="C560" s="31"/>
      <c r="D560" s="31"/>
      <c r="E560" s="31"/>
    </row>
    <row r="561" spans="1:5" x14ac:dyDescent="0.25">
      <c r="A561" s="28" t="s">
        <v>626</v>
      </c>
      <c r="B561" s="32" t="s">
        <v>46</v>
      </c>
      <c r="C561" s="31"/>
      <c r="D561" s="31"/>
      <c r="E561" s="31"/>
    </row>
    <row r="562" spans="1:5" x14ac:dyDescent="0.25">
      <c r="A562" s="28" t="s">
        <v>627</v>
      </c>
      <c r="B562" s="32" t="s">
        <v>46</v>
      </c>
      <c r="C562" s="31"/>
      <c r="D562" s="31"/>
      <c r="E562" s="31"/>
    </row>
    <row r="563" spans="1:5" x14ac:dyDescent="0.25">
      <c r="A563" s="28" t="s">
        <v>628</v>
      </c>
      <c r="B563" s="32" t="s">
        <v>46</v>
      </c>
      <c r="C563" s="31"/>
      <c r="D563" s="31"/>
      <c r="E563" s="31"/>
    </row>
    <row r="564" spans="1:5" x14ac:dyDescent="0.25">
      <c r="A564" s="28" t="s">
        <v>629</v>
      </c>
      <c r="B564" s="32" t="s">
        <v>46</v>
      </c>
      <c r="C564" s="31"/>
      <c r="D564" s="31"/>
      <c r="E564" s="31"/>
    </row>
    <row r="565" spans="1:5" x14ac:dyDescent="0.25">
      <c r="A565" s="28" t="s">
        <v>630</v>
      </c>
      <c r="B565" s="32" t="s">
        <v>46</v>
      </c>
      <c r="C565" s="31"/>
      <c r="D565" s="31"/>
      <c r="E565" s="31"/>
    </row>
    <row r="566" spans="1:5" x14ac:dyDescent="0.25">
      <c r="A566" s="28" t="s">
        <v>337</v>
      </c>
      <c r="B566" s="32" t="s">
        <v>46</v>
      </c>
      <c r="C566" s="31"/>
      <c r="D566" s="31"/>
      <c r="E566" s="31"/>
    </row>
    <row r="567" spans="1:5" x14ac:dyDescent="0.25">
      <c r="A567" s="28" t="s">
        <v>631</v>
      </c>
      <c r="B567" s="32" t="s">
        <v>46</v>
      </c>
      <c r="C567" s="31"/>
      <c r="D567" s="31"/>
      <c r="E567" s="31"/>
    </row>
    <row r="568" spans="1:5" x14ac:dyDescent="0.25">
      <c r="A568" s="28" t="s">
        <v>632</v>
      </c>
      <c r="B568" s="32" t="s">
        <v>46</v>
      </c>
      <c r="C568" s="31"/>
      <c r="D568" s="31"/>
      <c r="E568" s="31"/>
    </row>
    <row r="569" spans="1:5" x14ac:dyDescent="0.25">
      <c r="A569" s="28" t="s">
        <v>633</v>
      </c>
      <c r="B569" s="32" t="s">
        <v>46</v>
      </c>
      <c r="C569" s="31"/>
      <c r="D569" s="31"/>
      <c r="E569" s="31"/>
    </row>
    <row r="570" spans="1:5" x14ac:dyDescent="0.25">
      <c r="A570" s="28" t="s">
        <v>634</v>
      </c>
      <c r="B570" s="32" t="s">
        <v>46</v>
      </c>
      <c r="C570" s="31"/>
      <c r="D570" s="31"/>
      <c r="E570" s="31"/>
    </row>
    <row r="571" spans="1:5" x14ac:dyDescent="0.25">
      <c r="A571" s="28" t="s">
        <v>635</v>
      </c>
      <c r="B571" s="32" t="s">
        <v>46</v>
      </c>
      <c r="C571" s="31"/>
      <c r="D571" s="31"/>
      <c r="E571" s="31"/>
    </row>
    <row r="572" spans="1:5" x14ac:dyDescent="0.25">
      <c r="A572" s="28" t="s">
        <v>636</v>
      </c>
      <c r="B572" s="32" t="s">
        <v>46</v>
      </c>
      <c r="C572" s="31"/>
      <c r="D572" s="31"/>
      <c r="E572" s="31"/>
    </row>
    <row r="573" spans="1:5" x14ac:dyDescent="0.25">
      <c r="A573" s="28" t="s">
        <v>637</v>
      </c>
      <c r="B573" s="32" t="s">
        <v>46</v>
      </c>
      <c r="C573" s="31"/>
      <c r="D573" s="31"/>
      <c r="E573" s="31"/>
    </row>
    <row r="574" spans="1:5" x14ac:dyDescent="0.25">
      <c r="A574" s="28" t="s">
        <v>638</v>
      </c>
      <c r="B574" s="32" t="s">
        <v>46</v>
      </c>
      <c r="C574" s="31"/>
      <c r="D574" s="31"/>
      <c r="E574" s="31"/>
    </row>
    <row r="575" spans="1:5" x14ac:dyDescent="0.25">
      <c r="A575" s="28" t="s">
        <v>639</v>
      </c>
      <c r="B575" s="32" t="s">
        <v>46</v>
      </c>
      <c r="C575" s="31"/>
      <c r="D575" s="31"/>
      <c r="E575" s="31"/>
    </row>
    <row r="576" spans="1:5" x14ac:dyDescent="0.25">
      <c r="A576" s="28" t="s">
        <v>640</v>
      </c>
      <c r="B576" s="32" t="s">
        <v>46</v>
      </c>
      <c r="C576" s="31"/>
      <c r="D576" s="31"/>
      <c r="E576" s="31"/>
    </row>
    <row r="577" spans="1:5" x14ac:dyDescent="0.25">
      <c r="A577" s="28" t="s">
        <v>641</v>
      </c>
      <c r="B577" s="32" t="s">
        <v>46</v>
      </c>
      <c r="C577" s="31"/>
      <c r="D577" s="31"/>
      <c r="E577" s="31"/>
    </row>
    <row r="578" spans="1:5" x14ac:dyDescent="0.25">
      <c r="A578" s="35" t="s">
        <v>642</v>
      </c>
      <c r="B578" s="32" t="s">
        <v>46</v>
      </c>
      <c r="C578" s="30">
        <v>0.85416666666666663</v>
      </c>
      <c r="D578" s="30">
        <v>0.90625</v>
      </c>
      <c r="E578" s="31" t="str">
        <f>B578&amp; " " &amp;TEXT(C578,"H:MM AM/PM")&amp; " " &amp; "-" &amp; " " &amp;TEXT(D578, "H:MM AM/PM")</f>
        <v>W 8:30 PM - 9:45 PM</v>
      </c>
    </row>
    <row r="579" spans="1:5" x14ac:dyDescent="0.25">
      <c r="A579" s="35" t="s">
        <v>643</v>
      </c>
      <c r="B579" s="36" t="s">
        <v>45</v>
      </c>
      <c r="C579" s="30">
        <v>0.72916666666666663</v>
      </c>
      <c r="D579" s="30">
        <v>0.88888888888888884</v>
      </c>
      <c r="E579" s="31" t="str">
        <f>B579&amp; " " &amp;TEXT(C579,"H:MM AM/PM")&amp; " " &amp; "-" &amp; " " &amp;TEXT(D579, "H:MM AM/PM")</f>
        <v>M 5:30 PM - 9:20 PM</v>
      </c>
    </row>
    <row r="580" spans="1:5" x14ac:dyDescent="0.25">
      <c r="A580" s="28" t="s">
        <v>644</v>
      </c>
      <c r="B580" s="32" t="s">
        <v>49</v>
      </c>
    </row>
    <row r="581" spans="1:5" x14ac:dyDescent="0.25">
      <c r="A581" s="28" t="s">
        <v>645</v>
      </c>
      <c r="B581" s="32" t="s">
        <v>49</v>
      </c>
    </row>
    <row r="582" spans="1:5" x14ac:dyDescent="0.25">
      <c r="A582" s="28" t="s">
        <v>646</v>
      </c>
      <c r="B582" s="32" t="s">
        <v>49</v>
      </c>
      <c r="C582" s="30">
        <v>0.72916666666666663</v>
      </c>
      <c r="D582" s="1">
        <v>0.84722222222222221</v>
      </c>
      <c r="E582" s="31" t="str">
        <f>B582&amp; " " &amp;TEXT(C582,"H:MM AM/PM")&amp; " " &amp; "-" &amp; " " &amp;TEXT(D582, "H:MM AM/PM")</f>
        <v>F 5:30 PM - 8:20 PM</v>
      </c>
    </row>
  </sheetData>
  <sheetProtection selectLockedCells="1" selectUnlockedCells="1"/>
  <autoFilter ref="A1:E1" xr:uid="{00000000-0009-0000-0000-000003000000}"/>
  <pageMargins left="0.7" right="0.7" top="0.75" bottom="0.75" header="0.3" footer="0.3"/>
  <pageSetup orientation="portrait" horizontalDpi="200" verticalDpi="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582C2ED221F640A9DA70336A903782" ma:contentTypeVersion="8" ma:contentTypeDescription="Create a new document." ma:contentTypeScope="" ma:versionID="0667535ab436a33edf21da8560ab3372">
  <xsd:schema xmlns:xsd="http://www.w3.org/2001/XMLSchema" xmlns:xs="http://www.w3.org/2001/XMLSchema" xmlns:p="http://schemas.microsoft.com/office/2006/metadata/properties" xmlns:ns2="18e9e236-14e4-461f-9e32-92f3dffe472b" xmlns:ns3="93a517fd-2714-44b4-a7a3-2e0c33a323d9" targetNamespace="http://schemas.microsoft.com/office/2006/metadata/properties" ma:root="true" ma:fieldsID="c868eb75d73dd979f8bbc486a007d524" ns2:_="" ns3:_="">
    <xsd:import namespace="18e9e236-14e4-461f-9e32-92f3dffe472b"/>
    <xsd:import namespace="93a517fd-2714-44b4-a7a3-2e0c33a323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e9e236-14e4-461f-9e32-92f3dffe47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a517fd-2714-44b4-a7a3-2e0c33a323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37F185-D92F-4251-9950-BD0F7E3ACC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e9e236-14e4-461f-9e32-92f3dffe472b"/>
    <ds:schemaRef ds:uri="93a517fd-2714-44b4-a7a3-2e0c33a323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B8B93D-5513-4910-8D87-088EF11F33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31AC3B-607E-4FC1-8698-37146E8A7A54}">
  <ds:schemaRefs>
    <ds:schemaRef ds:uri="http://purl.org/dc/elements/1.1/"/>
    <ds:schemaRef ds:uri="http://schemas.microsoft.com/office/2006/metadata/properties"/>
    <ds:schemaRef ds:uri="93a517fd-2714-44b4-a7a3-2e0c33a323d9"/>
    <ds:schemaRef ds:uri="http://purl.org/dc/terms/"/>
    <ds:schemaRef ds:uri="http://schemas.openxmlformats.org/package/2006/metadata/core-properties"/>
    <ds:schemaRef ds:uri="18e9e236-14e4-461f-9e32-92f3dffe472b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 Me</vt:lpstr>
      <vt:lpstr>EXAMPLE</vt:lpstr>
      <vt:lpstr>UNIV 441</vt:lpstr>
      <vt:lpstr>PAR Appr Mtgs</vt:lpstr>
      <vt:lpstr>Sheet1</vt:lpstr>
    </vt:vector>
  </TitlesOfParts>
  <Manager/>
  <Company>California State University San Marcos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Kayla Hardin</cp:lastModifiedBy>
  <cp:revision/>
  <cp:lastPrinted>2018-11-06T19:00:24Z</cp:lastPrinted>
  <dcterms:created xsi:type="dcterms:W3CDTF">2017-10-13T17:34:39Z</dcterms:created>
  <dcterms:modified xsi:type="dcterms:W3CDTF">2019-03-13T00:24:08Z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0x010100E7582C2ED221F640A9DA70336A903782</vt:lpwstr>
  </property>
</Properties>
</file>