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csusm.sharepoint.com/sites/planning_and_academic_resources/admin/budget/Shared Documents/AA Resource &amp; Operations Analyst/General_Forms_Templates/Travel/"/>
    </mc:Choice>
  </mc:AlternateContent>
  <bookViews>
    <workbookView xWindow="0" yWindow="0" windowWidth="49800" windowHeight="13992"/>
  </bookViews>
  <sheets>
    <sheet name="CALC SHEET &amp; CHECKLIST" sheetId="10" r:id="rId1"/>
    <sheet name="SAMPLE" sheetId="4" r:id="rId2"/>
    <sheet name="Itinerary for insuranc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0" l="1"/>
  <c r="K20" i="10"/>
  <c r="J20" i="10"/>
  <c r="I20" i="10"/>
  <c r="H20" i="10"/>
  <c r="G20" i="10"/>
  <c r="F20" i="10"/>
  <c r="E20" i="10"/>
  <c r="D20" i="10"/>
  <c r="C20" i="10"/>
  <c r="L19" i="10"/>
  <c r="L18" i="10"/>
  <c r="L17" i="10"/>
  <c r="L16" i="10"/>
  <c r="L15" i="10"/>
  <c r="L14" i="10"/>
  <c r="L13" i="10"/>
  <c r="L12" i="10"/>
  <c r="L11" i="10"/>
  <c r="L10" i="10"/>
  <c r="L9" i="10"/>
  <c r="L8" i="10"/>
  <c r="L7" i="10"/>
  <c r="L6" i="10"/>
  <c r="L20" i="10" l="1"/>
  <c r="L13" i="4"/>
  <c r="L14" i="4"/>
  <c r="L15" i="4"/>
  <c r="L16" i="4"/>
  <c r="L17" i="4"/>
  <c r="L18" i="4"/>
  <c r="L19" i="4"/>
  <c r="F25" i="4"/>
  <c r="K20" i="4"/>
  <c r="J20" i="4"/>
  <c r="I20" i="4"/>
  <c r="H20" i="4"/>
  <c r="G20" i="4"/>
  <c r="F20" i="4"/>
  <c r="E20" i="4"/>
  <c r="D20" i="4"/>
  <c r="C20" i="4"/>
  <c r="L12" i="4"/>
  <c r="L11" i="4"/>
  <c r="L10" i="4"/>
  <c r="L9" i="4"/>
  <c r="L8" i="4"/>
  <c r="L7" i="4"/>
  <c r="L6" i="4"/>
  <c r="L20" i="4" l="1"/>
</calcChain>
</file>

<file path=xl/sharedStrings.xml><?xml version="1.0" encoding="utf-8"?>
<sst xmlns="http://schemas.openxmlformats.org/spreadsheetml/2006/main" count="163" uniqueCount="83">
  <si>
    <t>Travel Request Calculation Sheet</t>
  </si>
  <si>
    <t>Travel Dates</t>
  </si>
  <si>
    <t>City, State/Country</t>
  </si>
  <si>
    <t>Conference Name (if applicable)</t>
  </si>
  <si>
    <t>Lodging name/location</t>
  </si>
  <si>
    <t>Lodging Address</t>
  </si>
  <si>
    <t>Lodging Phone</t>
  </si>
  <si>
    <t>All departure, layover,  and arrival cities</t>
  </si>
  <si>
    <t>MEAL</t>
  </si>
  <si>
    <t>LODGING</t>
  </si>
  <si>
    <t>AIR FARE</t>
  </si>
  <si>
    <t>AUTO RENTAL</t>
  </si>
  <si>
    <t>MILEAGE</t>
  </si>
  <si>
    <t>MISC</t>
  </si>
  <si>
    <t>REGISTRATION</t>
  </si>
  <si>
    <t>PARKING</t>
  </si>
  <si>
    <t>DATE</t>
  </si>
  <si>
    <t>CHECKLIST</t>
  </si>
  <si>
    <t>Delegation Authority (if not Dean)</t>
  </si>
  <si>
    <t>IF INTERNATIONAL:</t>
  </si>
  <si>
    <t>State Dept Travel Warnings</t>
  </si>
  <si>
    <t>High Hazard/War List</t>
  </si>
  <si>
    <t>STEP</t>
  </si>
  <si>
    <t>MUST BE IN ORDER</t>
  </si>
  <si>
    <t>TOTAL</t>
  </si>
  <si>
    <t>SUBTOTALS</t>
  </si>
  <si>
    <t>Faculty only, absence from class form</t>
  </si>
  <si>
    <t>NAME:</t>
  </si>
  <si>
    <t>DESTINATION:</t>
  </si>
  <si>
    <t>ITEMIZE BY DAY ALL ESTIMATES</t>
  </si>
  <si>
    <t>Provost Air-Ground</t>
  </si>
  <si>
    <t>Release of Liability</t>
  </si>
  <si>
    <t>Student Conduct</t>
  </si>
  <si>
    <t xml:space="preserve">Travel Itinerary for international insurance </t>
  </si>
  <si>
    <t>IF STUDENT TRAVEL:</t>
  </si>
  <si>
    <t>Foreign Travel Insurance (attached itinerary if needed)</t>
  </si>
  <si>
    <t xml:space="preserve">Travel Request </t>
  </si>
  <si>
    <t>Calculation Sheet and Checklist COMPLETED</t>
  </si>
  <si>
    <t>Mileage $</t>
  </si>
  <si>
    <t>MILEAGE CALCULATOR</t>
  </si>
  <si>
    <t>Transmittal Form</t>
  </si>
  <si>
    <t xml:space="preserve">SHUTTLE/TAXI </t>
  </si>
  <si>
    <t>Parking - include quote or explanation</t>
  </si>
  <si>
    <t>Official event information (EVENT FLYER, REGISTRATION COST, DATES must be included)</t>
  </si>
  <si>
    <t>$55 Per Diem OR International Per Diem documentation</t>
  </si>
  <si>
    <t>Resource Links</t>
  </si>
  <si>
    <t>INTERNATIONAL PER DIEM</t>
  </si>
  <si>
    <t>GOOGLE MAPS LINK</t>
  </si>
  <si>
    <t>Banned State List</t>
  </si>
  <si>
    <t>PAR Travel Website</t>
  </si>
  <si>
    <t>Academic Affairs KH/mr 10/03/2019</t>
  </si>
  <si>
    <t>*MUST COMPLETE CHECKLIST</t>
  </si>
  <si>
    <t>*MUST MATCH TRAVEL REQUEST</t>
  </si>
  <si>
    <t>PERSONAL TRAVEL CAN BE LISTED ON ONE LINE</t>
  </si>
  <si>
    <t>X</t>
  </si>
  <si>
    <t>Column1</t>
  </si>
  <si>
    <t>SEE SAMPLE</t>
  </si>
  <si>
    <t>Venice, Italy</t>
  </si>
  <si>
    <t>10/26-11/1</t>
  </si>
  <si>
    <t>San Diego to Venice,  shuttle to hotel</t>
  </si>
  <si>
    <t>Venice to San Diego, shuttle to airport</t>
  </si>
  <si>
    <t>Description</t>
  </si>
  <si>
    <t>7 days Personal Travel</t>
  </si>
  <si>
    <t>ABC Conference</t>
  </si>
  <si>
    <t>n/a</t>
  </si>
  <si>
    <r>
      <t xml:space="preserve">Lodging quotes </t>
    </r>
    <r>
      <rPr>
        <sz val="9"/>
        <color rgb="FFFF0000"/>
        <rFont val="Calibri"/>
        <family val="2"/>
        <scheme val="minor"/>
      </rPr>
      <t>(on site or lowest cost)</t>
    </r>
    <r>
      <rPr>
        <sz val="9"/>
        <color theme="1"/>
        <rFont val="Calibri"/>
        <family val="2"/>
        <scheme val="minor"/>
      </rPr>
      <t xml:space="preserve"> </t>
    </r>
    <r>
      <rPr>
        <sz val="9"/>
        <rFont val="Calibri"/>
        <family val="2"/>
        <scheme val="minor"/>
      </rPr>
      <t>$275 max US</t>
    </r>
    <r>
      <rPr>
        <sz val="9"/>
        <color rgb="FF00B0F0"/>
        <rFont val="Calibri"/>
        <family val="2"/>
        <scheme val="minor"/>
      </rPr>
      <t xml:space="preserve"> </t>
    </r>
    <r>
      <rPr>
        <sz val="9"/>
        <color rgb="FFFF0000"/>
        <rFont val="Calibri"/>
        <family val="2"/>
        <scheme val="minor"/>
      </rPr>
      <t>(lodging exception should be RARE, include explanation)</t>
    </r>
  </si>
  <si>
    <r>
      <t>Airfare quote</t>
    </r>
    <r>
      <rPr>
        <sz val="9"/>
        <color rgb="FFFF0000"/>
        <rFont val="Calibri"/>
        <family val="2"/>
        <scheme val="minor"/>
      </rPr>
      <t xml:space="preserve"> (lowest cost)</t>
    </r>
  </si>
  <si>
    <r>
      <t xml:space="preserve">Mileage quote (google map) </t>
    </r>
    <r>
      <rPr>
        <sz val="9"/>
        <color rgb="FFFF0000"/>
        <rFont val="Calibri"/>
        <family val="2"/>
        <scheme val="minor"/>
      </rPr>
      <t>Include DD date on request</t>
    </r>
  </si>
  <si>
    <r>
      <t xml:space="preserve">Shuttle/Taxi/Other Transportation </t>
    </r>
    <r>
      <rPr>
        <sz val="9"/>
        <color rgb="FFFF0000"/>
        <rFont val="Calibri"/>
        <family val="2"/>
        <scheme val="minor"/>
      </rPr>
      <t>add quote ONLY IF MORE THAN $25 per day</t>
    </r>
  </si>
  <si>
    <r>
      <t xml:space="preserve">John Smith </t>
    </r>
    <r>
      <rPr>
        <b/>
        <sz val="20"/>
        <color rgb="FFFF0000"/>
        <rFont val="Calibri"/>
        <family val="2"/>
        <scheme val="minor"/>
      </rPr>
      <t>SAMPLE</t>
    </r>
  </si>
  <si>
    <t># of Miles</t>
  </si>
  <si>
    <t>Rate per Mile</t>
  </si>
  <si>
    <r>
      <t xml:space="preserve">Late or After the Fact Memo </t>
    </r>
    <r>
      <rPr>
        <sz val="9"/>
        <color rgb="FFFF0000"/>
        <rFont val="Calibri"/>
        <family val="2"/>
        <scheme val="minor"/>
      </rPr>
      <t>Do not submit after the fact unless you have prior approval from the Provost. Submit late memo if it is after 20 business days for domestic travel or after 40 calendar days for international (60 for high hazard)</t>
    </r>
  </si>
  <si>
    <r>
      <t xml:space="preserve">Auto Rental quote </t>
    </r>
    <r>
      <rPr>
        <sz val="9"/>
        <color rgb="FFFF0000"/>
        <rFont val="Calibri"/>
        <family val="2"/>
        <scheme val="minor"/>
      </rPr>
      <t>(economy) CSUSM has an agreement with Enterprise.  Email the Travel Desk for the corporate code.</t>
    </r>
  </si>
  <si>
    <t>Banned State, need reason for exception (see link)</t>
  </si>
  <si>
    <t>IF Banned State, include reason for exception</t>
  </si>
  <si>
    <r>
      <t xml:space="preserve">Lodging quotes </t>
    </r>
    <r>
      <rPr>
        <sz val="9"/>
        <color rgb="FFFF0000"/>
        <rFont val="Calibri"/>
        <family val="2"/>
        <scheme val="minor"/>
      </rPr>
      <t>(on site or lowest cost)</t>
    </r>
    <r>
      <rPr>
        <sz val="9"/>
        <color theme="1"/>
        <rFont val="Calibri"/>
        <family val="2"/>
        <scheme val="minor"/>
      </rPr>
      <t xml:space="preserve"> </t>
    </r>
    <r>
      <rPr>
        <sz val="9"/>
        <rFont val="Calibri"/>
        <family val="2"/>
        <scheme val="minor"/>
      </rPr>
      <t>$275 max US</t>
    </r>
    <r>
      <rPr>
        <sz val="9"/>
        <color rgb="FF00B0F0"/>
        <rFont val="Calibri"/>
        <family val="2"/>
        <scheme val="minor"/>
      </rPr>
      <t xml:space="preserve"> </t>
    </r>
    <r>
      <rPr>
        <sz val="9"/>
        <color rgb="FFFF0000"/>
        <rFont val="Calibri"/>
        <family val="2"/>
        <scheme val="minor"/>
      </rPr>
      <t>(lodging exception should be RARE, include explanation - using conference on site hotel is a satisfactory reason for over $275)</t>
    </r>
  </si>
  <si>
    <t>International Per Diem documentation - NO LODGING  QUOTE NEEDED, just use per diem amounts (or less)</t>
  </si>
  <si>
    <t>BLANKET MILEAGE DOES NOT REQUIRE A CALC SHEET/CHECKLIST SUBMITTED</t>
  </si>
  <si>
    <t>Travel Request Checklist</t>
  </si>
  <si>
    <t>Please check</t>
  </si>
  <si>
    <t>Up to $55 per day for Domestic Travel</t>
  </si>
  <si>
    <t>Academic Affairs KH/mr 12/06/2019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</si>
</sst>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b/>
      <sz val="18"/>
      <color theme="1"/>
      <name val="Calibri"/>
      <family val="2"/>
      <scheme val="minor"/>
    </font>
    <font>
      <b/>
      <sz val="12"/>
      <color theme="1"/>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9"/>
      <color rgb="FFFF0000"/>
      <name val="Calibri"/>
      <family val="2"/>
      <scheme val="minor"/>
    </font>
    <font>
      <b/>
      <sz val="12"/>
      <color rgb="FFFF0000"/>
      <name val="Calibri"/>
      <family val="2"/>
      <scheme val="minor"/>
    </font>
    <font>
      <sz val="8"/>
      <color theme="1"/>
      <name val="Calibri"/>
      <family val="2"/>
      <scheme val="minor"/>
    </font>
    <font>
      <sz val="10"/>
      <color rgb="FFFF0000"/>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sz val="11"/>
      <name val="Calibri"/>
      <family val="2"/>
      <scheme val="minor"/>
    </font>
    <font>
      <sz val="12"/>
      <color rgb="FFFF0000"/>
      <name val="Calibri"/>
      <family val="2"/>
      <scheme val="minor"/>
    </font>
    <font>
      <u/>
      <sz val="11"/>
      <color rgb="FFFF0000"/>
      <name val="Calibri"/>
      <family val="2"/>
      <scheme val="minor"/>
    </font>
    <font>
      <sz val="9"/>
      <name val="Calibri"/>
      <family val="2"/>
      <scheme val="minor"/>
    </font>
    <font>
      <sz val="9"/>
      <color rgb="FF00B0F0"/>
      <name val="Calibri"/>
      <family val="2"/>
      <scheme val="minor"/>
    </font>
    <font>
      <b/>
      <sz val="20"/>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88">
    <xf numFmtId="0" fontId="0" fillId="0" borderId="0" xfId="0"/>
    <xf numFmtId="0" fontId="0" fillId="0" borderId="1" xfId="0" applyBorder="1"/>
    <xf numFmtId="0" fontId="0" fillId="0" borderId="1" xfId="0" applyBorder="1" applyAlignment="1">
      <alignment wrapText="1"/>
    </xf>
    <xf numFmtId="0" fontId="0" fillId="0" borderId="1" xfId="0" applyFill="1" applyBorder="1" applyAlignment="1">
      <alignment wrapText="1"/>
    </xf>
    <xf numFmtId="0" fontId="0" fillId="0" borderId="0" xfId="0" applyAlignment="1">
      <alignment wrapText="1"/>
    </xf>
    <xf numFmtId="0" fontId="4" fillId="0" borderId="0" xfId="0" applyFont="1"/>
    <xf numFmtId="14" fontId="0" fillId="4" borderId="0" xfId="0" applyNumberFormat="1" applyFill="1"/>
    <xf numFmtId="0" fontId="0" fillId="4" borderId="0" xfId="0" applyFill="1" applyAlignment="1">
      <alignment wrapText="1"/>
    </xf>
    <xf numFmtId="0" fontId="0" fillId="0" borderId="0" xfId="0" applyFill="1" applyAlignment="1">
      <alignment wrapText="1"/>
    </xf>
    <xf numFmtId="14" fontId="0" fillId="0" borderId="0" xfId="0" applyNumberFormat="1" applyFill="1"/>
    <xf numFmtId="0" fontId="0" fillId="0" borderId="0" xfId="0" applyBorder="1" applyAlignment="1">
      <alignment wrapText="1"/>
    </xf>
    <xf numFmtId="0" fontId="6" fillId="0" borderId="0" xfId="0" applyFont="1"/>
    <xf numFmtId="0" fontId="8" fillId="0" borderId="0" xfId="0" applyFont="1"/>
    <xf numFmtId="0" fontId="5" fillId="3" borderId="0" xfId="0" applyFont="1" applyFill="1"/>
    <xf numFmtId="0" fontId="11" fillId="3" borderId="0" xfId="0" applyFont="1" applyFill="1"/>
    <xf numFmtId="0" fontId="7" fillId="0" borderId="0" xfId="0" applyFont="1"/>
    <xf numFmtId="0" fontId="13" fillId="0" borderId="0" xfId="0" applyFont="1"/>
    <xf numFmtId="0" fontId="8" fillId="0" borderId="0" xfId="0" applyFont="1" applyFill="1"/>
    <xf numFmtId="0" fontId="15" fillId="3" borderId="0" xfId="0" applyFont="1" applyFill="1"/>
    <xf numFmtId="14" fontId="0" fillId="0" borderId="0" xfId="0" applyNumberFormat="1" applyFill="1" applyAlignment="1" applyProtection="1">
      <alignment horizontal="left"/>
      <protection locked="0"/>
    </xf>
    <xf numFmtId="0" fontId="0" fillId="0" borderId="0" xfId="0" applyFill="1" applyAlignment="1" applyProtection="1">
      <alignment wrapText="1"/>
      <protection locked="0"/>
    </xf>
    <xf numFmtId="0" fontId="9" fillId="0" borderId="4" xfId="0" applyFont="1" applyBorder="1" applyAlignment="1" applyProtection="1">
      <alignment horizontal="center"/>
      <protection locked="0"/>
    </xf>
    <xf numFmtId="0" fontId="9" fillId="4" borderId="0" xfId="0" applyFont="1" applyFill="1" applyAlignment="1">
      <alignment horizontal="center"/>
    </xf>
    <xf numFmtId="0" fontId="9" fillId="4" borderId="0" xfId="0" applyFont="1" applyFill="1" applyAlignment="1">
      <alignment horizontal="center" wrapText="1"/>
    </xf>
    <xf numFmtId="0" fontId="12" fillId="4" borderId="0" xfId="0" applyFont="1" applyFill="1" applyAlignment="1">
      <alignment horizontal="center"/>
    </xf>
    <xf numFmtId="0" fontId="0" fillId="4" borderId="0" xfId="0" applyFill="1" applyAlignment="1">
      <alignment horizontal="center"/>
    </xf>
    <xf numFmtId="0" fontId="0" fillId="0" borderId="0" xfId="0" applyProtection="1">
      <protection locked="0"/>
    </xf>
    <xf numFmtId="0" fontId="0" fillId="0" borderId="0" xfId="0" applyFont="1"/>
    <xf numFmtId="0" fontId="14" fillId="3" borderId="0" xfId="0" applyFont="1" applyFill="1"/>
    <xf numFmtId="0" fontId="13" fillId="3" borderId="0" xfId="0" applyFont="1" applyFill="1"/>
    <xf numFmtId="40" fontId="0" fillId="0" borderId="0" xfId="0" applyNumberFormat="1" applyFont="1" applyFill="1"/>
    <xf numFmtId="14" fontId="0" fillId="0" borderId="0" xfId="0" applyNumberFormat="1" applyFont="1" applyFill="1"/>
    <xf numFmtId="0" fontId="0" fillId="0" borderId="0" xfId="0" applyFont="1" applyFill="1" applyAlignment="1">
      <alignment wrapText="1"/>
    </xf>
    <xf numFmtId="0" fontId="9" fillId="0" borderId="5" xfId="0" applyFont="1" applyBorder="1" applyAlignment="1">
      <alignment vertical="center" wrapText="1"/>
    </xf>
    <xf numFmtId="0" fontId="9" fillId="2" borderId="5" xfId="0" applyFont="1" applyFill="1" applyBorder="1" applyAlignment="1">
      <alignment vertical="center" wrapText="1"/>
    </xf>
    <xf numFmtId="0" fontId="9" fillId="0" borderId="5" xfId="0" applyFont="1" applyFill="1" applyBorder="1" applyAlignment="1">
      <alignment vertical="center" wrapText="1"/>
    </xf>
    <xf numFmtId="0" fontId="14" fillId="0" borderId="0" xfId="0" applyFont="1" applyAlignment="1">
      <alignment horizontal="left" vertical="center" indent="1"/>
    </xf>
    <xf numFmtId="0" fontId="5" fillId="0" borderId="8"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0" fillId="0" borderId="0" xfId="0" applyFont="1" applyAlignment="1">
      <alignment wrapText="1"/>
    </xf>
    <xf numFmtId="0" fontId="12" fillId="0" borderId="1" xfId="0" applyFont="1" applyBorder="1" applyAlignment="1">
      <alignment horizont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38" fontId="15" fillId="0" borderId="0" xfId="1" applyNumberFormat="1" applyFont="1" applyFill="1" applyProtection="1">
      <protection locked="0"/>
    </xf>
    <xf numFmtId="38" fontId="15" fillId="4" borderId="0" xfId="1" applyNumberFormat="1" applyFont="1" applyFill="1" applyProtection="1">
      <protection locked="0"/>
    </xf>
    <xf numFmtId="38" fontId="15" fillId="4" borderId="0" xfId="0" applyNumberFormat="1" applyFont="1" applyFill="1"/>
    <xf numFmtId="38" fontId="15" fillId="3" borderId="0" xfId="0" applyNumberFormat="1" applyFont="1" applyFill="1"/>
    <xf numFmtId="0" fontId="18" fillId="3" borderId="6" xfId="0" applyFont="1" applyFill="1" applyBorder="1" applyAlignment="1" applyProtection="1">
      <alignment horizontal="center"/>
      <protection locked="0"/>
    </xf>
    <xf numFmtId="0" fontId="15" fillId="6" borderId="10" xfId="0" applyFont="1" applyFill="1" applyBorder="1" applyAlignment="1">
      <alignment horizontal="center"/>
    </xf>
    <xf numFmtId="1" fontId="15" fillId="8" borderId="7" xfId="0" applyNumberFormat="1" applyFont="1" applyFill="1" applyBorder="1" applyAlignment="1">
      <alignment horizontal="center"/>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0" fillId="6" borderId="2" xfId="0" applyFont="1" applyFill="1" applyBorder="1" applyAlignment="1">
      <alignment horizontal="center"/>
    </xf>
    <xf numFmtId="0" fontId="16" fillId="6" borderId="3" xfId="0" applyFont="1" applyFill="1" applyBorder="1" applyAlignment="1">
      <alignment horizontal="center" wrapText="1"/>
    </xf>
    <xf numFmtId="0" fontId="0" fillId="0" borderId="7" xfId="0" applyFont="1" applyBorder="1" applyAlignment="1">
      <alignment wrapText="1"/>
    </xf>
    <xf numFmtId="0" fontId="9" fillId="0" borderId="16" xfId="0" applyFont="1" applyBorder="1" applyAlignment="1" applyProtection="1">
      <alignment horizontal="center"/>
      <protection locked="0"/>
    </xf>
    <xf numFmtId="0" fontId="9" fillId="0" borderId="17" xfId="0" applyFont="1" applyBorder="1" applyAlignment="1">
      <alignment vertical="center" wrapText="1"/>
    </xf>
    <xf numFmtId="0" fontId="9" fillId="0" borderId="18" xfId="0" applyFont="1" applyBorder="1" applyAlignment="1" applyProtection="1">
      <alignment horizontal="center"/>
      <protection locked="0"/>
    </xf>
    <xf numFmtId="0" fontId="9" fillId="0" borderId="19" xfId="0" applyFont="1" applyFill="1" applyBorder="1" applyAlignment="1">
      <alignment vertical="center" wrapText="1"/>
    </xf>
    <xf numFmtId="0" fontId="9" fillId="0" borderId="6" xfId="0" applyFont="1" applyBorder="1" applyAlignment="1" applyProtection="1">
      <alignment horizontal="center"/>
      <protection locked="0"/>
    </xf>
    <xf numFmtId="0" fontId="9" fillId="2" borderId="7" xfId="0" applyFont="1" applyFill="1" applyBorder="1" applyAlignment="1">
      <alignment vertical="center" wrapText="1"/>
    </xf>
    <xf numFmtId="0" fontId="16" fillId="0" borderId="0" xfId="0" applyFont="1" applyAlignment="1">
      <alignment horizontal="center" wrapText="1"/>
    </xf>
    <xf numFmtId="0" fontId="8" fillId="7" borderId="1" xfId="0" applyFont="1" applyFill="1" applyBorder="1" applyAlignment="1">
      <alignment horizontal="left" wrapText="1"/>
    </xf>
    <xf numFmtId="0" fontId="8" fillId="7" borderId="5" xfId="0" applyFont="1" applyFill="1" applyBorder="1" applyAlignment="1">
      <alignment horizontal="left" wrapText="1"/>
    </xf>
    <xf numFmtId="0" fontId="8" fillId="7" borderId="10" xfId="0" applyFont="1" applyFill="1" applyBorder="1" applyAlignment="1">
      <alignment horizontal="left" wrapText="1"/>
    </xf>
    <xf numFmtId="0" fontId="8" fillId="7" borderId="7" xfId="0" applyFont="1" applyFill="1" applyBorder="1" applyAlignment="1">
      <alignment horizontal="left" wrapText="1"/>
    </xf>
    <xf numFmtId="0" fontId="17" fillId="6" borderId="2" xfId="0" applyFont="1" applyFill="1" applyBorder="1" applyAlignment="1">
      <alignment horizontal="center"/>
    </xf>
    <xf numFmtId="0" fontId="17" fillId="6" borderId="11" xfId="0" applyFont="1" applyFill="1" applyBorder="1" applyAlignment="1">
      <alignment horizontal="center"/>
    </xf>
    <xf numFmtId="0" fontId="17" fillId="6" borderId="3" xfId="0" applyFont="1" applyFill="1" applyBorder="1" applyAlignment="1">
      <alignment horizontal="center"/>
    </xf>
    <xf numFmtId="0" fontId="0" fillId="6" borderId="2" xfId="0" applyFont="1" applyFill="1" applyBorder="1" applyAlignment="1">
      <alignment horizontal="left"/>
    </xf>
    <xf numFmtId="0" fontId="0" fillId="6" borderId="11" xfId="0" applyFont="1" applyFill="1" applyBorder="1" applyAlignment="1">
      <alignment horizontal="left"/>
    </xf>
    <xf numFmtId="0" fontId="0" fillId="6" borderId="3" xfId="0" applyFont="1" applyFill="1" applyBorder="1" applyAlignment="1">
      <alignment horizontal="left"/>
    </xf>
    <xf numFmtId="0" fontId="19" fillId="0" borderId="4" xfId="2" applyFont="1" applyFill="1" applyBorder="1" applyAlignment="1" applyProtection="1">
      <alignment horizontal="left"/>
      <protection locked="0"/>
    </xf>
    <xf numFmtId="0" fontId="19" fillId="0" borderId="1" xfId="2" applyFont="1" applyFill="1" applyBorder="1" applyAlignment="1" applyProtection="1">
      <alignment horizontal="left"/>
      <protection locked="0"/>
    </xf>
    <xf numFmtId="0" fontId="19" fillId="0" borderId="5" xfId="2" applyFont="1" applyFill="1" applyBorder="1" applyAlignment="1" applyProtection="1">
      <alignment horizontal="left"/>
      <protection locked="0"/>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0" fillId="6" borderId="13" xfId="0" applyFont="1" applyFill="1" applyBorder="1" applyAlignment="1">
      <alignment horizontal="left" wrapText="1"/>
    </xf>
    <xf numFmtId="0" fontId="0" fillId="6" borderId="12" xfId="0" applyFont="1" applyFill="1" applyBorder="1" applyAlignment="1">
      <alignment horizontal="left" wrapText="1"/>
    </xf>
    <xf numFmtId="0" fontId="19" fillId="0" borderId="4" xfId="2" applyFont="1" applyBorder="1" applyAlignment="1" applyProtection="1">
      <alignment horizontal="left"/>
      <protection locked="0"/>
    </xf>
    <xf numFmtId="0" fontId="19" fillId="0" borderId="1" xfId="2" applyFont="1" applyBorder="1" applyAlignment="1" applyProtection="1">
      <alignment horizontal="left"/>
      <protection locked="0"/>
    </xf>
    <xf numFmtId="0" fontId="19" fillId="0" borderId="5" xfId="2" applyFont="1" applyBorder="1" applyAlignment="1" applyProtection="1">
      <alignment horizontal="left"/>
      <protection locked="0"/>
    </xf>
    <xf numFmtId="0" fontId="19" fillId="0" borderId="6" xfId="2" applyFont="1" applyBorder="1" applyAlignment="1" applyProtection="1">
      <alignment horizontal="left"/>
      <protection locked="0"/>
    </xf>
    <xf numFmtId="0" fontId="19" fillId="0" borderId="10" xfId="2" applyFont="1" applyBorder="1" applyAlignment="1" applyProtection="1">
      <alignment horizontal="left"/>
      <protection locked="0"/>
    </xf>
    <xf numFmtId="0" fontId="19" fillId="0" borderId="7" xfId="2" applyFont="1" applyBorder="1" applyAlignment="1" applyProtection="1">
      <alignment horizontal="left"/>
      <protection locked="0"/>
    </xf>
    <xf numFmtId="0" fontId="8" fillId="5" borderId="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2" fillId="0" borderId="1" xfId="0" applyFont="1" applyBorder="1" applyAlignment="1">
      <alignment horizontal="center"/>
    </xf>
  </cellXfs>
  <cellStyles count="3">
    <cellStyle name="Currency" xfId="1" builtinId="4"/>
    <cellStyle name="Hyperlink" xfId="2" builtinId="8"/>
    <cellStyle name="Normal" xfId="0" builtinId="0"/>
  </cellStyles>
  <dxfs count="60">
    <dxf>
      <font>
        <b val="0"/>
      </font>
    </dxf>
    <dxf>
      <font>
        <b val="0"/>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2"/>
        <color theme="1"/>
        <name val="Calibri"/>
        <scheme val="minor"/>
      </font>
      <numFmt numFmtId="6" formatCode="#,##0_);[Red]\(#,##0\)"/>
      <fill>
        <patternFill patternType="solid">
          <fgColor indexed="64"/>
          <bgColor rgb="FFFFFF00"/>
        </patternFill>
      </fill>
    </dxf>
    <dxf>
      <font>
        <strike val="0"/>
        <outline val="0"/>
        <shadow val="0"/>
        <u val="none"/>
        <vertAlign val="baseline"/>
        <sz val="12"/>
        <color theme="1"/>
        <name val="Calibri"/>
        <scheme val="minor"/>
      </font>
      <numFmt numFmtId="6" formatCode="#,##0_);[Red]\(#,##0\)"/>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ill>
        <patternFill patternType="solid">
          <fgColor indexed="64"/>
          <bgColor theme="9" tint="0.59999389629810485"/>
        </patternFill>
      </fill>
      <alignment horizontal="general" vertical="bottom" textRotation="0" wrapText="1" indent="0" justifyLastLine="0" shrinkToFit="0" readingOrder="0"/>
    </dxf>
    <dxf>
      <fill>
        <patternFill patternType="none">
          <fgColor indexed="64"/>
          <bgColor auto="1"/>
        </patternFill>
      </fill>
      <protection locked="0" hidden="0"/>
    </dxf>
    <dxf>
      <numFmt numFmtId="19" formatCode="m/d/yyyy"/>
      <fill>
        <patternFill patternType="solid">
          <fgColor indexed="64"/>
          <bgColor theme="9" tint="0.59999389629810485"/>
        </patternFill>
      </fill>
    </dxf>
    <dxf>
      <numFmt numFmtId="19" formatCode="m/d/yyyy"/>
      <fill>
        <patternFill patternType="none">
          <fgColor indexed="64"/>
          <bgColor auto="1"/>
        </patternFill>
      </fill>
      <alignment horizontal="left" vertical="bottom" textRotation="0" wrapText="0" indent="0" justifyLastLine="0" shrinkToFit="0" readingOrder="0"/>
      <protection locked="0" hidden="0"/>
    </dxf>
    <dxf>
      <fill>
        <patternFill>
          <fgColor indexed="64"/>
          <bgColor theme="9" tint="0.59999389629810485"/>
        </patternFill>
      </fill>
    </dxf>
    <dxf>
      <font>
        <b val="0"/>
        <i val="0"/>
        <strike val="0"/>
        <condense val="0"/>
        <extend val="0"/>
        <outline val="0"/>
        <shadow val="0"/>
        <u val="none"/>
        <vertAlign val="baseline"/>
        <sz val="11"/>
        <color theme="1"/>
        <name val="Calibri"/>
        <scheme val="minor"/>
      </font>
      <protection locked="0" hidden="0"/>
    </dxf>
    <dxf>
      <fill>
        <patternFill patternType="solid">
          <fgColor indexed="64"/>
          <bgColor theme="9" tint="0.59999389629810485"/>
        </patternFill>
      </fill>
      <alignment horizontal="center" vertical="bottom" textRotation="0" indent="0" justifyLastLine="0" shrinkToFit="0" readingOrder="0"/>
    </dxf>
    <dxf>
      <font>
        <b val="0"/>
      </font>
    </dxf>
    <dxf>
      <font>
        <b val="0"/>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2"/>
        <color theme="1"/>
        <name val="Calibri"/>
        <scheme val="minor"/>
      </font>
      <numFmt numFmtId="6" formatCode="#,##0_);[Red]\(#,##0\)"/>
      <fill>
        <patternFill patternType="solid">
          <fgColor indexed="64"/>
          <bgColor rgb="FFFFFF00"/>
        </patternFill>
      </fill>
    </dxf>
    <dxf>
      <font>
        <strike val="0"/>
        <outline val="0"/>
        <shadow val="0"/>
        <u val="none"/>
        <vertAlign val="baseline"/>
        <sz val="12"/>
        <color theme="1"/>
        <name val="Calibri"/>
        <scheme val="minor"/>
      </font>
      <numFmt numFmtId="6" formatCode="#,##0_);[Red]\(#,##0\)"/>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numFmt numFmtId="6" formatCode="#,##0_);[Red]\(#,##0\)"/>
      <fill>
        <patternFill patternType="solid">
          <fgColor indexed="64"/>
          <bgColor theme="9" tint="0.59999389629810485"/>
        </patternFill>
      </fill>
    </dxf>
    <dxf>
      <font>
        <strike val="0"/>
        <outline val="0"/>
        <shadow val="0"/>
        <u val="none"/>
        <vertAlign val="baseline"/>
        <sz val="12"/>
        <color theme="1"/>
        <name val="Calibri"/>
        <scheme val="minor"/>
      </font>
      <numFmt numFmtId="6" formatCode="#,##0_);[Red]\(#,##0\)"/>
      <fill>
        <patternFill patternType="none">
          <fgColor indexed="64"/>
          <bgColor auto="1"/>
        </patternFill>
      </fill>
      <protection locked="0" hidden="0"/>
    </dxf>
    <dxf>
      <fill>
        <patternFill patternType="solid">
          <fgColor indexed="64"/>
          <bgColor theme="9" tint="0.59999389629810485"/>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protection locked="0" hidden="0"/>
    </dxf>
    <dxf>
      <numFmt numFmtId="19" formatCode="m/d/yyyy"/>
      <fill>
        <patternFill patternType="solid">
          <fgColor indexed="64"/>
          <bgColor theme="9" tint="0.59999389629810485"/>
        </patternFill>
      </fill>
    </dxf>
    <dxf>
      <numFmt numFmtId="19" formatCode="m/d/yyyy"/>
      <fill>
        <patternFill patternType="none">
          <fgColor indexed="64"/>
          <bgColor auto="1"/>
        </patternFill>
      </fill>
      <alignment horizontal="left" vertical="bottom" textRotation="0" wrapText="0" indent="0" justifyLastLine="0" shrinkToFit="0" readingOrder="0"/>
      <protection locked="0" hidden="0"/>
    </dxf>
    <dxf>
      <fill>
        <patternFill>
          <fgColor rgb="FF000000"/>
          <bgColor rgb="FFC6E0B4"/>
        </patternFill>
      </fill>
    </dxf>
    <dxf>
      <font>
        <b val="0"/>
        <i val="0"/>
        <strike val="0"/>
        <condense val="0"/>
        <extend val="0"/>
        <outline val="0"/>
        <shadow val="0"/>
        <u val="none"/>
        <vertAlign val="baseline"/>
        <sz val="11"/>
        <color rgb="FF000000"/>
        <name val="Calibri"/>
        <scheme val="none"/>
      </font>
      <protection locked="0" hidden="0"/>
    </dxf>
    <dxf>
      <fill>
        <patternFill patternType="solid">
          <fgColor indexed="64"/>
          <bgColor theme="9" tint="0.59999389629810485"/>
        </patternFill>
      </fill>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91441</xdr:colOff>
      <xdr:row>1</xdr:row>
      <xdr:rowOff>15241</xdr:rowOff>
    </xdr:from>
    <xdr:to>
      <xdr:col>11</xdr:col>
      <xdr:colOff>419100</xdr:colOff>
      <xdr:row>2</xdr:row>
      <xdr:rowOff>289561</xdr:rowOff>
    </xdr:to>
    <xdr:sp macro="" textlink="">
      <xdr:nvSpPr>
        <xdr:cNvPr id="2" name="TextBox 1">
          <a:extLst>
            <a:ext uri="{FF2B5EF4-FFF2-40B4-BE49-F238E27FC236}">
              <a16:creationId xmlns:a16="http://schemas.microsoft.com/office/drawing/2014/main" id="{00000000-0008-0000-0000-000004000000}"/>
            </a:ext>
          </a:extLst>
        </xdr:cNvPr>
        <xdr:cNvSpPr txBox="1"/>
      </xdr:nvSpPr>
      <xdr:spPr>
        <a:xfrm>
          <a:off x="3855721" y="266701"/>
          <a:ext cx="6195059"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i="1"/>
            <a:t>Travelers should make certain that the business related expenses they incur are ordinary, reasonable, not extravagant, and necessary for the purpose of the trip.</a:t>
          </a:r>
        </a:p>
        <a:p>
          <a:endParaRPr lang="en-US" sz="1100" b="0" i="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91441</xdr:colOff>
      <xdr:row>1</xdr:row>
      <xdr:rowOff>15240</xdr:rowOff>
    </xdr:from>
    <xdr:to>
      <xdr:col>11</xdr:col>
      <xdr:colOff>449581</xdr:colOff>
      <xdr:row>3</xdr:row>
      <xdr:rowOff>129541</xdr:rowOff>
    </xdr:to>
    <xdr:sp macro="" textlink="">
      <xdr:nvSpPr>
        <xdr:cNvPr id="3" name="TextBox 2">
          <a:extLst>
            <a:ext uri="{FF2B5EF4-FFF2-40B4-BE49-F238E27FC236}">
              <a16:creationId xmlns:a16="http://schemas.microsoft.com/office/drawing/2014/main" id="{00000000-0008-0000-0000-000004000000}"/>
            </a:ext>
          </a:extLst>
        </xdr:cNvPr>
        <xdr:cNvSpPr txBox="1"/>
      </xdr:nvSpPr>
      <xdr:spPr>
        <a:xfrm>
          <a:off x="3855721" y="266700"/>
          <a:ext cx="6225540" cy="525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i="1"/>
            <a:t>Travelers should make certain that the business related expenses they incur are ordinary, reasonable, not extravagant, and necessary for the purpose of the trip.</a:t>
          </a:r>
        </a:p>
        <a:p>
          <a:endParaRPr lang="en-US" sz="1100" b="0" i="0">
            <a:solidFill>
              <a:sysClr val="windowText" lastClr="000000"/>
            </a:solidFill>
          </a:endParaRPr>
        </a:p>
      </xdr:txBody>
    </xdr:sp>
    <xdr:clientData/>
  </xdr:twoCellAnchor>
</xdr:wsDr>
</file>

<file path=xl/tables/table1.xml><?xml version="1.0" encoding="utf-8"?>
<table xmlns="http://schemas.openxmlformats.org/spreadsheetml/2006/main" id="5" name="Table176" displayName="Table176" ref="A5:L20" totalsRowCount="1" headerRowDxfId="59" dataDxfId="58" totalsRowDxfId="57" dataCellStyle="Currency">
  <tableColumns count="12">
    <tableColumn id="1" name="DATE" dataDxfId="56" totalsRowDxfId="55"/>
    <tableColumn id="2" name="Description" totalsRowLabel="SUBTOTALS" dataDxfId="54" totalsRowDxfId="53"/>
    <tableColumn id="3" name="MEAL" totalsRowFunction="sum" dataDxfId="52" totalsRowDxfId="51" dataCellStyle="Currency"/>
    <tableColumn id="4" name="LODGING" totalsRowFunction="sum" dataDxfId="50" totalsRowDxfId="49" dataCellStyle="Currency"/>
    <tableColumn id="5" name="AIR FARE" totalsRowFunction="sum" dataDxfId="48" totalsRowDxfId="47" dataCellStyle="Currency"/>
    <tableColumn id="7" name="AUTO RENTAL" totalsRowFunction="sum" dataDxfId="46" totalsRowDxfId="45" dataCellStyle="Currency"/>
    <tableColumn id="8" name="MILEAGE" totalsRowFunction="sum" dataDxfId="44" totalsRowDxfId="43" dataCellStyle="Currency"/>
    <tableColumn id="9" name="MISC" totalsRowFunction="sum" dataDxfId="42" totalsRowDxfId="41" dataCellStyle="Currency"/>
    <tableColumn id="10" name="SHUTTLE/TAXI " totalsRowFunction="sum" dataDxfId="40" totalsRowDxfId="39" dataCellStyle="Currency"/>
    <tableColumn id="11" name="REGISTRATION" totalsRowFunction="sum" dataDxfId="38" totalsRowDxfId="37" dataCellStyle="Currency"/>
    <tableColumn id="12" name="PARKING" totalsRowFunction="sum" dataDxfId="36" totalsRowDxfId="35" dataCellStyle="Currency"/>
    <tableColumn id="15" name="TOTAL" totalsRowFunction="sum" dataDxfId="34" totalsRowDxfId="33" dataCellStyle="Currency">
      <calculatedColumnFormula>SUM(Table176[[#This Row],[MEAL]:[PARKING]])</calculatedColumnFormula>
    </tableColumn>
  </tableColumns>
  <tableStyleInfo name="TableStyleLight21" showFirstColumn="0" showLastColumn="0" showRowStripes="1" showColumnStripes="0"/>
</table>
</file>

<file path=xl/tables/table2.xml><?xml version="1.0" encoding="utf-8"?>
<table xmlns="http://schemas.openxmlformats.org/spreadsheetml/2006/main" id="8" name="Table389" displayName="Table389" ref="M28:M30" totalsRowShown="0" headerRowDxfId="32" dataDxfId="31">
  <autoFilter ref="M28:M30"/>
  <tableColumns count="1">
    <tableColumn id="1" name="Column1" dataDxfId="30"/>
  </tableColumns>
  <tableStyleInfo name="TableStyleLight1" showFirstColumn="0" showLastColumn="0" showRowStripes="1" showColumnStripes="0"/>
</table>
</file>

<file path=xl/tables/table3.xml><?xml version="1.0" encoding="utf-8"?>
<table xmlns="http://schemas.openxmlformats.org/spreadsheetml/2006/main" id="6" name="Table17" displayName="Table17" ref="A5:L20" totalsRowCount="1" headerRowDxfId="29" dataDxfId="28" totalsRowDxfId="27" dataCellStyle="Currency">
  <tableColumns count="12">
    <tableColumn id="1" name="DATE" dataDxfId="26" totalsRowDxfId="25"/>
    <tableColumn id="2" name="Description" totalsRowLabel="SUBTOTALS" dataDxfId="24" totalsRowDxfId="23"/>
    <tableColumn id="3" name="MEAL" totalsRowFunction="sum" dataDxfId="22" totalsRowDxfId="21" dataCellStyle="Currency"/>
    <tableColumn id="4" name="LODGING" totalsRowFunction="sum" dataDxfId="20" totalsRowDxfId="19" dataCellStyle="Currency"/>
    <tableColumn id="5" name="AIR FARE" totalsRowFunction="sum" dataDxfId="18" totalsRowDxfId="17" dataCellStyle="Currency"/>
    <tableColumn id="7" name="AUTO RENTAL" totalsRowFunction="sum" dataDxfId="16" totalsRowDxfId="15" dataCellStyle="Currency"/>
    <tableColumn id="8" name="MILEAGE" totalsRowFunction="sum" dataDxfId="14" totalsRowDxfId="13" dataCellStyle="Currency"/>
    <tableColumn id="9" name="MISC" totalsRowFunction="sum" dataDxfId="12" totalsRowDxfId="11" dataCellStyle="Currency"/>
    <tableColumn id="10" name="SHUTTLE/TAXI " totalsRowFunction="sum" dataDxfId="10" totalsRowDxfId="9" dataCellStyle="Currency"/>
    <tableColumn id="11" name="REGISTRATION" totalsRowFunction="sum" dataDxfId="8" totalsRowDxfId="7" dataCellStyle="Currency"/>
    <tableColumn id="12" name="PARKING" totalsRowFunction="sum" dataDxfId="6" totalsRowDxfId="5" dataCellStyle="Currency"/>
    <tableColumn id="15" name="TOTAL" totalsRowFunction="sum" dataDxfId="4" totalsRowDxfId="3" dataCellStyle="Currency">
      <calculatedColumnFormula>SUM(Table17[[#This Row],[MEAL]:[PARKING]])</calculatedColumnFormula>
    </tableColumn>
  </tableColumns>
  <tableStyleInfo name="TableStyleLight21" showFirstColumn="0" showLastColumn="0" showRowStripes="1" showColumnStripes="0"/>
</table>
</file>

<file path=xl/tables/table4.xml><?xml version="1.0" encoding="utf-8"?>
<table xmlns="http://schemas.openxmlformats.org/spreadsheetml/2006/main" id="7" name="Table38" displayName="Table38" ref="M28:M30" totalsRowShown="0" headerRowDxfId="2" dataDxfId="1">
  <autoFilter ref="M28:M30"/>
  <tableColumns count="1">
    <tableColumn id="1"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oag.ca.gov/ab1887" TargetMode="External"/><Relationship Id="rId7" Type="http://schemas.openxmlformats.org/officeDocument/2006/relationships/drawing" Target="../drawings/drawing1.xml"/><Relationship Id="rId2" Type="http://schemas.openxmlformats.org/officeDocument/2006/relationships/hyperlink" Target="https://www.google.com/maps/" TargetMode="External"/><Relationship Id="rId1" Type="http://schemas.openxmlformats.org/officeDocument/2006/relationships/hyperlink" Target="https://aoprals.state.gov/web920/per_diem.asp" TargetMode="External"/><Relationship Id="rId6" Type="http://schemas.openxmlformats.org/officeDocument/2006/relationships/printerSettings" Target="../printerSettings/printerSettings1.bin"/><Relationship Id="rId5" Type="http://schemas.openxmlformats.org/officeDocument/2006/relationships/hyperlink" Target="https://www.csusm.edu/par/resource_operations/index.html" TargetMode="External"/><Relationship Id="rId4" Type="http://schemas.openxmlformats.org/officeDocument/2006/relationships/hyperlink" Target="https://oag.ca.gov/ab1887" TargetMode="External"/><Relationship Id="rId9"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oag.ca.gov/ab1887" TargetMode="External"/><Relationship Id="rId7" Type="http://schemas.openxmlformats.org/officeDocument/2006/relationships/drawing" Target="../drawings/drawing2.xml"/><Relationship Id="rId2" Type="http://schemas.openxmlformats.org/officeDocument/2006/relationships/hyperlink" Target="https://www.google.com/maps/" TargetMode="External"/><Relationship Id="rId1" Type="http://schemas.openxmlformats.org/officeDocument/2006/relationships/hyperlink" Target="https://aoprals.state.gov/web920/per_diem.asp" TargetMode="External"/><Relationship Id="rId6" Type="http://schemas.openxmlformats.org/officeDocument/2006/relationships/printerSettings" Target="../printerSettings/printerSettings2.bin"/><Relationship Id="rId5" Type="http://schemas.openxmlformats.org/officeDocument/2006/relationships/hyperlink" Target="https://www.csusm.edu/par/resource_operations/index.html" TargetMode="External"/><Relationship Id="rId4" Type="http://schemas.openxmlformats.org/officeDocument/2006/relationships/hyperlink" Target="https://oag.ca.gov/ab1887"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7"/>
  <sheetViews>
    <sheetView showGridLines="0" tabSelected="1" zoomScaleNormal="100" workbookViewId="0">
      <selection activeCell="F48" sqref="F48"/>
    </sheetView>
  </sheetViews>
  <sheetFormatPr defaultRowHeight="14.4" x14ac:dyDescent="0.3"/>
  <cols>
    <col min="1" max="1" width="11.88671875" customWidth="1"/>
    <col min="2" max="2" width="43" style="4" customWidth="1"/>
    <col min="3" max="8" width="9.33203125" customWidth="1"/>
    <col min="9" max="9" width="10.88671875" customWidth="1"/>
    <col min="10" max="12" width="9.33203125" customWidth="1"/>
    <col min="13" max="13" width="9.88671875" hidden="1" customWidth="1"/>
  </cols>
  <sheetData>
    <row r="1" spans="1:12" ht="19.8" customHeight="1" x14ac:dyDescent="0.45">
      <c r="A1" s="5" t="s">
        <v>0</v>
      </c>
      <c r="C1" s="14" t="s">
        <v>52</v>
      </c>
      <c r="D1" s="13"/>
      <c r="E1" s="13"/>
      <c r="F1" s="18"/>
      <c r="G1" s="14" t="s">
        <v>51</v>
      </c>
      <c r="H1" s="14"/>
      <c r="I1" s="14"/>
      <c r="J1" s="18"/>
    </row>
    <row r="2" spans="1:12" ht="15" customHeight="1" thickBot="1" x14ac:dyDescent="0.35">
      <c r="A2" s="15" t="s">
        <v>27</v>
      </c>
      <c r="B2" s="37"/>
    </row>
    <row r="3" spans="1:12" ht="32.4" customHeight="1" thickBot="1" x14ac:dyDescent="0.5">
      <c r="A3" s="15" t="s">
        <v>28</v>
      </c>
      <c r="B3" s="38"/>
      <c r="C3" s="5"/>
    </row>
    <row r="4" spans="1:12" ht="17.399999999999999" customHeight="1" x14ac:dyDescent="0.35">
      <c r="A4" s="11" t="s">
        <v>29</v>
      </c>
      <c r="B4" s="10"/>
      <c r="C4" s="61" t="s">
        <v>78</v>
      </c>
      <c r="D4" s="61"/>
      <c r="E4" s="61"/>
      <c r="F4" s="61"/>
      <c r="G4" s="61"/>
      <c r="H4" s="61"/>
      <c r="I4" s="61"/>
      <c r="J4" s="61"/>
      <c r="K4" s="61"/>
    </row>
    <row r="5" spans="1:12" ht="12.6" customHeight="1" x14ac:dyDescent="0.3">
      <c r="A5" s="22" t="s">
        <v>16</v>
      </c>
      <c r="B5" s="23" t="s">
        <v>61</v>
      </c>
      <c r="C5" s="24" t="s">
        <v>8</v>
      </c>
      <c r="D5" s="24" t="s">
        <v>9</v>
      </c>
      <c r="E5" s="24" t="s">
        <v>10</v>
      </c>
      <c r="F5" s="24" t="s">
        <v>11</v>
      </c>
      <c r="G5" s="24" t="s">
        <v>12</v>
      </c>
      <c r="H5" s="24" t="s">
        <v>13</v>
      </c>
      <c r="I5" s="24" t="s">
        <v>41</v>
      </c>
      <c r="J5" s="24" t="s">
        <v>14</v>
      </c>
      <c r="K5" s="24" t="s">
        <v>15</v>
      </c>
      <c r="L5" s="25" t="s">
        <v>24</v>
      </c>
    </row>
    <row r="6" spans="1:12" s="26" customFormat="1" ht="15.6" customHeight="1" x14ac:dyDescent="0.3">
      <c r="A6" s="19"/>
      <c r="B6" s="20"/>
      <c r="C6" s="43"/>
      <c r="D6" s="43"/>
      <c r="E6" s="43"/>
      <c r="F6" s="43"/>
      <c r="G6" s="43"/>
      <c r="H6" s="43"/>
      <c r="I6" s="43"/>
      <c r="J6" s="43"/>
      <c r="K6" s="43"/>
      <c r="L6" s="44">
        <f>SUM(Table176[[#This Row],[MEAL]:[PARKING]])</f>
        <v>0</v>
      </c>
    </row>
    <row r="7" spans="1:12" s="26" customFormat="1" ht="15.6" customHeight="1" x14ac:dyDescent="0.3">
      <c r="A7" s="19"/>
      <c r="B7" s="20"/>
      <c r="C7" s="43"/>
      <c r="D7" s="43"/>
      <c r="E7" s="43"/>
      <c r="F7" s="43"/>
      <c r="G7" s="43"/>
      <c r="H7" s="43"/>
      <c r="I7" s="43"/>
      <c r="J7" s="43"/>
      <c r="K7" s="43"/>
      <c r="L7" s="44">
        <f>SUM(Table176[[#This Row],[MEAL]:[PARKING]])</f>
        <v>0</v>
      </c>
    </row>
    <row r="8" spans="1:12" s="26" customFormat="1" ht="15.6" customHeight="1" x14ac:dyDescent="0.3">
      <c r="A8" s="19"/>
      <c r="B8" s="20"/>
      <c r="C8" s="43"/>
      <c r="D8" s="43"/>
      <c r="E8" s="43"/>
      <c r="F8" s="43"/>
      <c r="G8" s="43"/>
      <c r="H8" s="43"/>
      <c r="I8" s="43"/>
      <c r="J8" s="43"/>
      <c r="K8" s="43"/>
      <c r="L8" s="44">
        <f>SUM(Table176[[#This Row],[MEAL]:[PARKING]])</f>
        <v>0</v>
      </c>
    </row>
    <row r="9" spans="1:12" s="26" customFormat="1" ht="15.6" customHeight="1" x14ac:dyDescent="0.3">
      <c r="A9" s="19"/>
      <c r="B9" s="20"/>
      <c r="C9" s="43"/>
      <c r="D9" s="43"/>
      <c r="E9" s="43"/>
      <c r="F9" s="43"/>
      <c r="G9" s="43"/>
      <c r="H9" s="43"/>
      <c r="I9" s="43"/>
      <c r="J9" s="43"/>
      <c r="K9" s="43"/>
      <c r="L9" s="44">
        <f>SUM(Table176[[#This Row],[MEAL]:[PARKING]])</f>
        <v>0</v>
      </c>
    </row>
    <row r="10" spans="1:12" s="26" customFormat="1" ht="15.6" customHeight="1" x14ac:dyDescent="0.3">
      <c r="A10" s="19"/>
      <c r="B10" s="20"/>
      <c r="C10" s="43"/>
      <c r="D10" s="43"/>
      <c r="E10" s="43"/>
      <c r="F10" s="43"/>
      <c r="G10" s="43"/>
      <c r="H10" s="43"/>
      <c r="I10" s="43"/>
      <c r="J10" s="43"/>
      <c r="K10" s="43"/>
      <c r="L10" s="44">
        <f>SUM(Table176[[#This Row],[MEAL]:[PARKING]])</f>
        <v>0</v>
      </c>
    </row>
    <row r="11" spans="1:12" s="26" customFormat="1" ht="15.6" customHeight="1" x14ac:dyDescent="0.3">
      <c r="A11" s="19"/>
      <c r="B11" s="20"/>
      <c r="C11" s="43"/>
      <c r="D11" s="43"/>
      <c r="E11" s="43"/>
      <c r="F11" s="43"/>
      <c r="G11" s="43"/>
      <c r="H11" s="43"/>
      <c r="I11" s="43"/>
      <c r="J11" s="43"/>
      <c r="K11" s="43"/>
      <c r="L11" s="44">
        <f>SUM(Table176[[#This Row],[MEAL]:[PARKING]])</f>
        <v>0</v>
      </c>
    </row>
    <row r="12" spans="1:12" s="26" customFormat="1" ht="15.6" customHeight="1" x14ac:dyDescent="0.3">
      <c r="A12" s="19"/>
      <c r="B12" s="20"/>
      <c r="C12" s="43"/>
      <c r="D12" s="43"/>
      <c r="E12" s="43"/>
      <c r="F12" s="43"/>
      <c r="G12" s="43"/>
      <c r="H12" s="43"/>
      <c r="I12" s="43"/>
      <c r="J12" s="43"/>
      <c r="K12" s="43"/>
      <c r="L12" s="44">
        <f>SUM(Table176[[#This Row],[MEAL]:[PARKING]])</f>
        <v>0</v>
      </c>
    </row>
    <row r="13" spans="1:12" s="26" customFormat="1" ht="15.6" customHeight="1" x14ac:dyDescent="0.3">
      <c r="A13" s="19"/>
      <c r="B13" s="20"/>
      <c r="C13" s="43"/>
      <c r="D13" s="43"/>
      <c r="E13" s="43"/>
      <c r="F13" s="43"/>
      <c r="G13" s="43"/>
      <c r="H13" s="43"/>
      <c r="I13" s="43"/>
      <c r="J13" s="43"/>
      <c r="K13" s="43"/>
      <c r="L13" s="44">
        <f>SUM(Table176[[#This Row],[MEAL]:[PARKING]])</f>
        <v>0</v>
      </c>
    </row>
    <row r="14" spans="1:12" s="26" customFormat="1" ht="15.6" customHeight="1" x14ac:dyDescent="0.3">
      <c r="A14" s="19"/>
      <c r="B14" s="20"/>
      <c r="C14" s="43"/>
      <c r="D14" s="43"/>
      <c r="E14" s="43"/>
      <c r="F14" s="43"/>
      <c r="G14" s="43"/>
      <c r="H14" s="43"/>
      <c r="I14" s="43"/>
      <c r="J14" s="43"/>
      <c r="K14" s="43"/>
      <c r="L14" s="44">
        <f>SUM(Table176[[#This Row],[MEAL]:[PARKING]])</f>
        <v>0</v>
      </c>
    </row>
    <row r="15" spans="1:12" s="26" customFormat="1" ht="15.6" customHeight="1" x14ac:dyDescent="0.3">
      <c r="A15" s="19"/>
      <c r="B15" s="20"/>
      <c r="C15" s="43"/>
      <c r="D15" s="43"/>
      <c r="E15" s="43"/>
      <c r="F15" s="43"/>
      <c r="G15" s="43"/>
      <c r="H15" s="43"/>
      <c r="I15" s="43"/>
      <c r="J15" s="43"/>
      <c r="K15" s="43"/>
      <c r="L15" s="44">
        <f>SUM(Table176[[#This Row],[MEAL]:[PARKING]])</f>
        <v>0</v>
      </c>
    </row>
    <row r="16" spans="1:12" s="26" customFormat="1" ht="15.6" customHeight="1" x14ac:dyDescent="0.3">
      <c r="A16" s="19"/>
      <c r="B16" s="20"/>
      <c r="C16" s="43"/>
      <c r="D16" s="43"/>
      <c r="E16" s="43"/>
      <c r="F16" s="43"/>
      <c r="G16" s="43"/>
      <c r="H16" s="43"/>
      <c r="I16" s="43"/>
      <c r="J16" s="43"/>
      <c r="K16" s="43"/>
      <c r="L16" s="44">
        <f>SUM(Table176[[#This Row],[MEAL]:[PARKING]])</f>
        <v>0</v>
      </c>
    </row>
    <row r="17" spans="1:14" s="26" customFormat="1" ht="15.6" customHeight="1" x14ac:dyDescent="0.3">
      <c r="A17" s="19"/>
      <c r="B17" s="20"/>
      <c r="C17" s="43"/>
      <c r="D17" s="43"/>
      <c r="E17" s="43"/>
      <c r="F17" s="43"/>
      <c r="G17" s="43"/>
      <c r="H17" s="43"/>
      <c r="I17" s="43"/>
      <c r="J17" s="43"/>
      <c r="K17" s="43"/>
      <c r="L17" s="44">
        <f>SUM(Table176[[#This Row],[MEAL]:[PARKING]])</f>
        <v>0</v>
      </c>
    </row>
    <row r="18" spans="1:14" s="26" customFormat="1" ht="15.6" customHeight="1" x14ac:dyDescent="0.3">
      <c r="A18" s="19"/>
      <c r="B18" s="20"/>
      <c r="C18" s="43"/>
      <c r="D18" s="43"/>
      <c r="E18" s="43"/>
      <c r="F18" s="43"/>
      <c r="G18" s="43"/>
      <c r="H18" s="43"/>
      <c r="I18" s="43"/>
      <c r="J18" s="43"/>
      <c r="K18" s="43"/>
      <c r="L18" s="44">
        <f>SUM(Table176[[#This Row],[MEAL]:[PARKING]])</f>
        <v>0</v>
      </c>
    </row>
    <row r="19" spans="1:14" s="26" customFormat="1" ht="15.6" customHeight="1" x14ac:dyDescent="0.3">
      <c r="A19" s="19"/>
      <c r="B19" s="20"/>
      <c r="C19" s="43"/>
      <c r="D19" s="43"/>
      <c r="E19" s="43"/>
      <c r="F19" s="43"/>
      <c r="G19" s="43"/>
      <c r="H19" s="43"/>
      <c r="I19" s="43"/>
      <c r="J19" s="43"/>
      <c r="K19" s="43"/>
      <c r="L19" s="44">
        <f>SUM(Table176[[#This Row],[MEAL]:[PARKING]])</f>
        <v>0</v>
      </c>
    </row>
    <row r="20" spans="1:14" s="12" customFormat="1" ht="15.6" customHeight="1" x14ac:dyDescent="0.3">
      <c r="A20" s="6"/>
      <c r="B20" s="7" t="s">
        <v>25</v>
      </c>
      <c r="C20" s="45">
        <f>SUBTOTAL(109,Table176[MEAL])</f>
        <v>0</v>
      </c>
      <c r="D20" s="45">
        <f>SUBTOTAL(109,Table176[LODGING])</f>
        <v>0</v>
      </c>
      <c r="E20" s="45">
        <f>SUBTOTAL(109,Table176[AIR FARE])</f>
        <v>0</v>
      </c>
      <c r="F20" s="45">
        <f>SUBTOTAL(109,Table176[AUTO RENTAL])</f>
        <v>0</v>
      </c>
      <c r="G20" s="45">
        <f>SUBTOTAL(109,Table176[MILEAGE])</f>
        <v>0</v>
      </c>
      <c r="H20" s="45">
        <f>SUBTOTAL(109,Table176[MISC])</f>
        <v>0</v>
      </c>
      <c r="I20" s="45">
        <f>SUBTOTAL(109,Table176[SHUTTLE/TAXI ])</f>
        <v>0</v>
      </c>
      <c r="J20" s="45">
        <f>SUBTOTAL(109,Table176[REGISTRATION])</f>
        <v>0</v>
      </c>
      <c r="K20" s="45">
        <f>SUBTOTAL(109,Table176[PARKING])</f>
        <v>0</v>
      </c>
      <c r="L20" s="46">
        <f>SUBTOTAL(109,Table176[TOTAL])</f>
        <v>0</v>
      </c>
    </row>
    <row r="21" spans="1:14" s="17" customFormat="1" ht="15.6" customHeight="1" x14ac:dyDescent="0.3">
      <c r="A21" s="9"/>
      <c r="B21" s="8"/>
      <c r="C21" s="30"/>
      <c r="D21" s="30"/>
      <c r="E21" s="30"/>
      <c r="F21" s="30"/>
      <c r="G21" s="30"/>
      <c r="H21" s="30"/>
      <c r="I21" s="30"/>
      <c r="J21" s="30"/>
      <c r="K21" s="30"/>
      <c r="L21" s="30"/>
    </row>
    <row r="22" spans="1:14" s="12" customFormat="1" ht="24" customHeight="1" thickBot="1" x14ac:dyDescent="0.5">
      <c r="A22" s="5" t="s">
        <v>79</v>
      </c>
      <c r="B22" s="32"/>
      <c r="C22" s="30"/>
      <c r="D22" s="30"/>
      <c r="E22" s="30"/>
      <c r="F22" s="30"/>
      <c r="G22" s="30"/>
      <c r="H22" s="30"/>
      <c r="I22" s="30"/>
      <c r="J22" s="30"/>
      <c r="K22" s="30"/>
      <c r="L22" s="30"/>
    </row>
    <row r="23" spans="1:14" s="12" customFormat="1" ht="15.6" customHeight="1" x14ac:dyDescent="0.35">
      <c r="A23" s="52" t="s">
        <v>80</v>
      </c>
      <c r="B23" s="53" t="s">
        <v>23</v>
      </c>
      <c r="D23" s="66" t="s">
        <v>39</v>
      </c>
      <c r="E23" s="67"/>
      <c r="F23" s="68"/>
      <c r="H23" s="28" t="s">
        <v>53</v>
      </c>
      <c r="I23" s="28"/>
      <c r="J23" s="29"/>
      <c r="K23" s="29"/>
      <c r="L23" s="29"/>
    </row>
    <row r="24" spans="1:14" s="12" customFormat="1" ht="15.6" customHeight="1" x14ac:dyDescent="0.3">
      <c r="A24" s="21"/>
      <c r="B24" s="33" t="s">
        <v>40</v>
      </c>
      <c r="D24" s="41" t="s">
        <v>70</v>
      </c>
      <c r="E24" s="40" t="s">
        <v>71</v>
      </c>
      <c r="F24" s="42" t="s">
        <v>38</v>
      </c>
      <c r="H24" s="28" t="s">
        <v>56</v>
      </c>
      <c r="I24" s="28"/>
      <c r="J24" s="29"/>
      <c r="K24" s="29"/>
      <c r="L24" s="29"/>
      <c r="M24" s="16"/>
      <c r="N24" s="16"/>
    </row>
    <row r="25" spans="1:14" s="12" customFormat="1" ht="21.6" customHeight="1" thickBot="1" x14ac:dyDescent="0.35">
      <c r="A25" s="21"/>
      <c r="B25" s="33" t="s">
        <v>37</v>
      </c>
      <c r="D25" s="47">
        <v>0</v>
      </c>
      <c r="E25" s="48">
        <v>0.57999999999999996</v>
      </c>
      <c r="F25" s="49">
        <f>D25*E25</f>
        <v>0</v>
      </c>
      <c r="I25" s="27"/>
    </row>
    <row r="26" spans="1:14" s="12" customFormat="1" ht="24" customHeight="1" x14ac:dyDescent="0.3">
      <c r="A26" s="21"/>
      <c r="B26" s="33" t="s">
        <v>36</v>
      </c>
      <c r="H26" s="69" t="s">
        <v>45</v>
      </c>
      <c r="I26" s="70"/>
      <c r="J26" s="71"/>
    </row>
    <row r="27" spans="1:14" s="12" customFormat="1" ht="60" x14ac:dyDescent="0.3">
      <c r="A27" s="21"/>
      <c r="B27" s="33" t="s">
        <v>72</v>
      </c>
      <c r="H27" s="72" t="s">
        <v>46</v>
      </c>
      <c r="I27" s="73"/>
      <c r="J27" s="74"/>
    </row>
    <row r="28" spans="1:14" s="12" customFormat="1" ht="15.6" customHeight="1" thickBot="1" x14ac:dyDescent="0.35">
      <c r="A28" s="55"/>
      <c r="B28" s="56" t="s">
        <v>18</v>
      </c>
      <c r="H28" s="72" t="s">
        <v>47</v>
      </c>
      <c r="I28" s="73"/>
      <c r="J28" s="74"/>
      <c r="M28" s="12" t="s">
        <v>55</v>
      </c>
    </row>
    <row r="29" spans="1:14" s="27" customFormat="1" x14ac:dyDescent="0.3">
      <c r="A29" s="75" t="s">
        <v>19</v>
      </c>
      <c r="B29" s="76"/>
      <c r="C29" s="77" t="s">
        <v>34</v>
      </c>
      <c r="D29" s="77"/>
      <c r="E29" s="78"/>
      <c r="F29" s="12"/>
      <c r="G29" s="12"/>
      <c r="H29" s="79" t="s">
        <v>48</v>
      </c>
      <c r="I29" s="80"/>
      <c r="J29" s="81"/>
      <c r="K29" s="12"/>
      <c r="L29" s="12"/>
      <c r="M29" s="12" t="s">
        <v>64</v>
      </c>
    </row>
    <row r="30" spans="1:14" s="27" customFormat="1" ht="15" thickBot="1" x14ac:dyDescent="0.35">
      <c r="A30" s="21"/>
      <c r="B30" s="34" t="s">
        <v>20</v>
      </c>
      <c r="C30" s="50"/>
      <c r="D30" s="62" t="s">
        <v>30</v>
      </c>
      <c r="E30" s="63"/>
      <c r="F30" s="12"/>
      <c r="G30" s="12"/>
      <c r="H30" s="82" t="s">
        <v>49</v>
      </c>
      <c r="I30" s="83"/>
      <c r="J30" s="84"/>
      <c r="K30" s="12"/>
      <c r="L30" s="12"/>
      <c r="M30" s="27" t="s">
        <v>54</v>
      </c>
    </row>
    <row r="31" spans="1:14" s="27" customFormat="1" x14ac:dyDescent="0.3">
      <c r="A31" s="21"/>
      <c r="B31" s="34" t="s">
        <v>21</v>
      </c>
      <c r="C31" s="50"/>
      <c r="D31" s="62" t="s">
        <v>31</v>
      </c>
      <c r="E31" s="63"/>
      <c r="F31" s="12"/>
      <c r="G31" s="12"/>
      <c r="J31" s="12"/>
      <c r="K31" s="12"/>
      <c r="L31" s="12"/>
    </row>
    <row r="32" spans="1:14" s="27" customFormat="1" ht="15" thickBot="1" x14ac:dyDescent="0.35">
      <c r="A32" s="21"/>
      <c r="B32" s="34" t="s">
        <v>22</v>
      </c>
      <c r="C32" s="51"/>
      <c r="D32" s="64" t="s">
        <v>32</v>
      </c>
      <c r="E32" s="65"/>
      <c r="F32" s="12"/>
      <c r="G32" s="12"/>
      <c r="J32" s="12"/>
      <c r="K32" s="12"/>
      <c r="L32" s="12"/>
    </row>
    <row r="33" spans="1:12" s="27" customFormat="1" x14ac:dyDescent="0.3">
      <c r="A33" s="21"/>
      <c r="B33" s="34" t="s">
        <v>35</v>
      </c>
      <c r="C33" s="12"/>
      <c r="D33" s="12"/>
      <c r="E33" s="12"/>
      <c r="F33" s="12"/>
      <c r="G33" s="12"/>
      <c r="H33" s="12"/>
      <c r="I33" s="12"/>
      <c r="J33" s="12"/>
      <c r="K33" s="12"/>
      <c r="L33" s="12"/>
    </row>
    <row r="34" spans="1:12" s="27" customFormat="1" ht="24.6" thickBot="1" x14ac:dyDescent="0.35">
      <c r="A34" s="59"/>
      <c r="B34" s="60" t="s">
        <v>77</v>
      </c>
      <c r="C34" s="12"/>
      <c r="D34" s="12"/>
      <c r="E34" s="12"/>
      <c r="F34" s="12"/>
      <c r="G34" s="12"/>
      <c r="H34" s="12"/>
      <c r="I34" s="12"/>
      <c r="J34" s="12"/>
      <c r="K34" s="12"/>
      <c r="L34" s="12"/>
    </row>
    <row r="35" spans="1:12" s="27" customFormat="1" x14ac:dyDescent="0.3">
      <c r="A35" s="57"/>
      <c r="B35" s="58" t="s">
        <v>81</v>
      </c>
      <c r="C35" s="12"/>
      <c r="D35" s="12"/>
      <c r="E35" s="12"/>
      <c r="F35" s="12"/>
      <c r="G35" s="12"/>
      <c r="H35" s="12"/>
      <c r="I35" s="12"/>
      <c r="J35" s="12"/>
      <c r="K35" s="12"/>
      <c r="L35" s="12"/>
    </row>
    <row r="36" spans="1:12" s="27" customFormat="1" ht="24" x14ac:dyDescent="0.3">
      <c r="A36" s="57"/>
      <c r="B36" s="58" t="s">
        <v>43</v>
      </c>
      <c r="C36" s="12"/>
      <c r="D36" s="12"/>
      <c r="E36" s="12"/>
      <c r="F36" s="12"/>
      <c r="G36" s="12"/>
      <c r="H36" s="12"/>
      <c r="I36" s="12"/>
      <c r="J36" s="12"/>
      <c r="K36" s="12"/>
      <c r="L36" s="12"/>
    </row>
    <row r="37" spans="1:12" s="27" customFormat="1" ht="48" x14ac:dyDescent="0.3">
      <c r="A37" s="21"/>
      <c r="B37" s="35" t="s">
        <v>76</v>
      </c>
      <c r="C37" s="12"/>
      <c r="D37" s="12"/>
      <c r="E37" s="12"/>
      <c r="F37" s="12"/>
      <c r="G37" s="12"/>
      <c r="H37" s="12"/>
      <c r="I37" s="12"/>
      <c r="J37" s="12"/>
      <c r="K37" s="12"/>
      <c r="L37" s="12"/>
    </row>
    <row r="38" spans="1:12" s="27" customFormat="1" x14ac:dyDescent="0.3">
      <c r="A38" s="21"/>
      <c r="B38" s="35" t="s">
        <v>66</v>
      </c>
      <c r="C38" s="12"/>
      <c r="D38" s="12"/>
      <c r="E38" s="12"/>
      <c r="F38" s="12"/>
      <c r="G38" s="12"/>
      <c r="H38" s="16"/>
      <c r="I38" s="16"/>
      <c r="J38" s="16"/>
      <c r="K38" s="12"/>
      <c r="L38" s="12"/>
    </row>
    <row r="39" spans="1:12" s="27" customFormat="1" ht="36" x14ac:dyDescent="0.3">
      <c r="A39" s="21"/>
      <c r="B39" s="35" t="s">
        <v>73</v>
      </c>
      <c r="C39" s="36"/>
      <c r="D39" s="16"/>
      <c r="E39" s="16"/>
      <c r="F39" s="16"/>
      <c r="G39" s="16"/>
      <c r="H39" s="12"/>
      <c r="I39" s="12"/>
      <c r="J39" s="12"/>
      <c r="K39" s="16"/>
      <c r="L39" s="16"/>
    </row>
    <row r="40" spans="1:12" s="27" customFormat="1" x14ac:dyDescent="0.3">
      <c r="A40" s="21"/>
      <c r="B40" s="35" t="s">
        <v>67</v>
      </c>
      <c r="C40" s="12"/>
      <c r="D40" s="12"/>
      <c r="E40" s="12"/>
      <c r="F40" s="12"/>
      <c r="G40" s="12"/>
      <c r="H40" s="12"/>
      <c r="I40" s="12"/>
      <c r="J40" s="12"/>
      <c r="K40" s="12"/>
      <c r="L40" s="12"/>
    </row>
    <row r="41" spans="1:12" s="27" customFormat="1" ht="24" x14ac:dyDescent="0.3">
      <c r="A41" s="21"/>
      <c r="B41" s="35" t="s">
        <v>68</v>
      </c>
      <c r="C41" s="12"/>
      <c r="D41" s="12"/>
      <c r="E41" s="12"/>
      <c r="F41" s="12"/>
      <c r="G41" s="12"/>
      <c r="H41" s="12"/>
      <c r="I41" s="12"/>
      <c r="J41" s="12"/>
      <c r="K41" s="12"/>
      <c r="L41" s="12"/>
    </row>
    <row r="42" spans="1:12" s="27" customFormat="1" x14ac:dyDescent="0.3">
      <c r="A42" s="21"/>
      <c r="B42" s="35" t="s">
        <v>42</v>
      </c>
      <c r="C42" s="12"/>
      <c r="D42" s="12"/>
      <c r="E42" s="12"/>
      <c r="F42" s="12"/>
      <c r="G42" s="12"/>
      <c r="H42" s="12"/>
      <c r="I42" s="12" t="s">
        <v>82</v>
      </c>
      <c r="J42" s="12"/>
      <c r="K42" s="12"/>
      <c r="L42" s="12"/>
    </row>
    <row r="43" spans="1:12" s="27" customFormat="1" x14ac:dyDescent="0.3">
      <c r="A43" s="21"/>
      <c r="B43" s="33" t="s">
        <v>26</v>
      </c>
      <c r="C43" s="12"/>
      <c r="D43" s="12"/>
      <c r="E43" s="12"/>
      <c r="F43" s="12"/>
      <c r="G43" s="12"/>
      <c r="K43" s="12"/>
      <c r="L43" s="12"/>
    </row>
    <row r="44" spans="1:12" s="27" customFormat="1" x14ac:dyDescent="0.3">
      <c r="A44" s="21"/>
      <c r="B44" s="33" t="s">
        <v>75</v>
      </c>
    </row>
    <row r="45" spans="1:12" s="27" customFormat="1" x14ac:dyDescent="0.3">
      <c r="B45" s="39"/>
    </row>
    <row r="46" spans="1:12" s="27" customFormat="1" x14ac:dyDescent="0.3">
      <c r="B46" s="39"/>
    </row>
    <row r="47" spans="1:12" s="27" customFormat="1" x14ac:dyDescent="0.3">
      <c r="B47" s="39"/>
      <c r="H47"/>
      <c r="I47"/>
      <c r="J47"/>
    </row>
  </sheetData>
  <sheetProtection insertRows="0" selectLockedCells="1"/>
  <mergeCells count="12">
    <mergeCell ref="A29:B29"/>
    <mergeCell ref="C29:E29"/>
    <mergeCell ref="H29:J29"/>
    <mergeCell ref="D30:E30"/>
    <mergeCell ref="H30:J30"/>
    <mergeCell ref="C4:K4"/>
    <mergeCell ref="D31:E31"/>
    <mergeCell ref="D32:E32"/>
    <mergeCell ref="D23:F23"/>
    <mergeCell ref="H26:J26"/>
    <mergeCell ref="H27:J27"/>
    <mergeCell ref="H28:J28"/>
  </mergeCells>
  <dataValidations count="1">
    <dataValidation type="list" allowBlank="1" showInputMessage="1" showErrorMessage="1" sqref="C30:C32 A24:A28 A30:A36 A37:A44">
      <formula1>$M$29:$M$30</formula1>
    </dataValidation>
  </dataValidations>
  <hyperlinks>
    <hyperlink ref="H27:I27" r:id="rId1" display="INTERNATIONAL PER DIEM"/>
    <hyperlink ref="H28:I28" r:id="rId2" display="GOOGLE MAPS LINK"/>
    <hyperlink ref="H29" r:id="rId3" display="https://oag.ca.gov/ab1887"/>
    <hyperlink ref="H29:I29" r:id="rId4" display="https://oag.ca.gov/ab1887"/>
    <hyperlink ref="H30:I30" r:id="rId5" display="PAR Travel Website"/>
  </hyperlinks>
  <pageMargins left="0.7" right="0.7" top="0.75" bottom="0.75" header="0.3" footer="0.3"/>
  <pageSetup scale="81" fitToHeight="0" orientation="landscape" horizontalDpi="0" verticalDpi="0" r:id="rId6"/>
  <rowBreaks count="1" manualBreakCount="1">
    <brk id="21" max="16383" man="1"/>
  </rowBreaks>
  <drawing r:id="rId7"/>
  <tableParts count="2">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showGridLines="0" zoomScaleNormal="100" workbookViewId="0">
      <selection activeCell="B2" sqref="B2"/>
    </sheetView>
  </sheetViews>
  <sheetFormatPr defaultRowHeight="14.4" x14ac:dyDescent="0.3"/>
  <cols>
    <col min="1" max="1" width="11.88671875" customWidth="1"/>
    <col min="2" max="2" width="43" style="4" customWidth="1"/>
    <col min="3" max="8" width="9.33203125" customWidth="1"/>
    <col min="9" max="9" width="10.88671875" customWidth="1"/>
    <col min="10" max="12" width="9.33203125" customWidth="1"/>
    <col min="13" max="13" width="9.88671875" hidden="1" customWidth="1"/>
  </cols>
  <sheetData>
    <row r="1" spans="1:12" ht="19.8" customHeight="1" x14ac:dyDescent="0.45">
      <c r="A1" s="5" t="s">
        <v>0</v>
      </c>
      <c r="C1" s="14" t="s">
        <v>52</v>
      </c>
      <c r="D1" s="13"/>
      <c r="E1" s="13"/>
      <c r="F1" s="18"/>
      <c r="G1" s="14" t="s">
        <v>51</v>
      </c>
      <c r="H1" s="14"/>
      <c r="I1" s="14"/>
      <c r="J1" s="18"/>
    </row>
    <row r="2" spans="1:12" ht="15" customHeight="1" thickBot="1" x14ac:dyDescent="0.35">
      <c r="A2" s="15" t="s">
        <v>27</v>
      </c>
      <c r="B2" s="37" t="s">
        <v>69</v>
      </c>
    </row>
    <row r="3" spans="1:12" ht="17.399999999999999" customHeight="1" thickBot="1" x14ac:dyDescent="0.5">
      <c r="A3" s="15" t="s">
        <v>28</v>
      </c>
      <c r="B3" s="38" t="s">
        <v>57</v>
      </c>
      <c r="C3" s="5"/>
    </row>
    <row r="4" spans="1:12" ht="18.600000000000001" customHeight="1" x14ac:dyDescent="0.45">
      <c r="A4" s="11" t="s">
        <v>29</v>
      </c>
      <c r="B4" s="10"/>
      <c r="C4" s="5"/>
    </row>
    <row r="5" spans="1:12" ht="12.6" customHeight="1" x14ac:dyDescent="0.3">
      <c r="A5" s="22" t="s">
        <v>16</v>
      </c>
      <c r="B5" s="23" t="s">
        <v>61</v>
      </c>
      <c r="C5" s="24" t="s">
        <v>8</v>
      </c>
      <c r="D5" s="24" t="s">
        <v>9</v>
      </c>
      <c r="E5" s="24" t="s">
        <v>10</v>
      </c>
      <c r="F5" s="24" t="s">
        <v>11</v>
      </c>
      <c r="G5" s="24" t="s">
        <v>12</v>
      </c>
      <c r="H5" s="24" t="s">
        <v>13</v>
      </c>
      <c r="I5" s="24" t="s">
        <v>41</v>
      </c>
      <c r="J5" s="24" t="s">
        <v>14</v>
      </c>
      <c r="K5" s="24" t="s">
        <v>15</v>
      </c>
      <c r="L5" s="25" t="s">
        <v>24</v>
      </c>
    </row>
    <row r="6" spans="1:12" s="26" customFormat="1" ht="15.6" customHeight="1" x14ac:dyDescent="0.3">
      <c r="A6" s="19">
        <v>43763</v>
      </c>
      <c r="B6" s="20" t="s">
        <v>59</v>
      </c>
      <c r="C6" s="43">
        <v>55</v>
      </c>
      <c r="D6" s="43"/>
      <c r="E6" s="43">
        <v>850</v>
      </c>
      <c r="F6" s="43"/>
      <c r="G6" s="43">
        <v>24.36</v>
      </c>
      <c r="H6" s="43"/>
      <c r="I6" s="43">
        <v>25</v>
      </c>
      <c r="J6" s="43">
        <v>450</v>
      </c>
      <c r="K6" s="43">
        <v>15</v>
      </c>
      <c r="L6" s="44">
        <f>SUM(Table17[[#This Row],[MEAL]:[PARKING]])</f>
        <v>1419.3600000000001</v>
      </c>
    </row>
    <row r="7" spans="1:12" s="26" customFormat="1" ht="15.6" customHeight="1" x14ac:dyDescent="0.3">
      <c r="A7" s="19" t="s">
        <v>58</v>
      </c>
      <c r="B7" s="20" t="s">
        <v>62</v>
      </c>
      <c r="C7" s="43"/>
      <c r="D7" s="43"/>
      <c r="E7" s="43"/>
      <c r="F7" s="43"/>
      <c r="G7" s="43"/>
      <c r="H7" s="43"/>
      <c r="I7" s="43"/>
      <c r="J7" s="43"/>
      <c r="K7" s="43"/>
      <c r="L7" s="44">
        <f>SUM(Table17[[#This Row],[MEAL]:[PARKING]])</f>
        <v>0</v>
      </c>
    </row>
    <row r="8" spans="1:12" s="26" customFormat="1" ht="15.6" customHeight="1" x14ac:dyDescent="0.3">
      <c r="A8" s="19">
        <v>43771</v>
      </c>
      <c r="B8" s="20" t="s">
        <v>63</v>
      </c>
      <c r="C8" s="43">
        <v>142</v>
      </c>
      <c r="D8" s="43">
        <v>200</v>
      </c>
      <c r="E8" s="43"/>
      <c r="F8" s="43"/>
      <c r="G8" s="43"/>
      <c r="H8" s="43"/>
      <c r="I8" s="43"/>
      <c r="J8" s="43"/>
      <c r="K8" s="43">
        <v>15</v>
      </c>
      <c r="L8" s="44">
        <f>SUM(Table17[[#This Row],[MEAL]:[PARKING]])</f>
        <v>357</v>
      </c>
    </row>
    <row r="9" spans="1:12" s="26" customFormat="1" ht="15.6" customHeight="1" x14ac:dyDescent="0.3">
      <c r="A9" s="19">
        <v>43772</v>
      </c>
      <c r="B9" s="20" t="s">
        <v>63</v>
      </c>
      <c r="C9" s="43">
        <v>142</v>
      </c>
      <c r="D9" s="43">
        <v>200</v>
      </c>
      <c r="E9" s="43"/>
      <c r="F9" s="43"/>
      <c r="G9" s="43"/>
      <c r="H9" s="43"/>
      <c r="I9" s="43"/>
      <c r="J9" s="43"/>
      <c r="K9" s="43">
        <v>15</v>
      </c>
      <c r="L9" s="44">
        <f>SUM(Table17[[#This Row],[MEAL]:[PARKING]])</f>
        <v>357</v>
      </c>
    </row>
    <row r="10" spans="1:12" s="26" customFormat="1" ht="15.6" customHeight="1" x14ac:dyDescent="0.3">
      <c r="A10" s="19">
        <v>43773</v>
      </c>
      <c r="B10" s="20" t="s">
        <v>63</v>
      </c>
      <c r="C10" s="43">
        <v>142</v>
      </c>
      <c r="D10" s="43">
        <v>200</v>
      </c>
      <c r="E10" s="43"/>
      <c r="F10" s="43"/>
      <c r="G10" s="43"/>
      <c r="H10" s="43"/>
      <c r="I10" s="43"/>
      <c r="J10" s="43"/>
      <c r="K10" s="43">
        <v>15</v>
      </c>
      <c r="L10" s="44">
        <f>SUM(Table17[[#This Row],[MEAL]:[PARKING]])</f>
        <v>357</v>
      </c>
    </row>
    <row r="11" spans="1:12" s="26" customFormat="1" ht="15.6" customHeight="1" x14ac:dyDescent="0.3">
      <c r="A11" s="19">
        <v>43774</v>
      </c>
      <c r="B11" s="20" t="s">
        <v>63</v>
      </c>
      <c r="C11" s="43">
        <v>142</v>
      </c>
      <c r="D11" s="43">
        <v>200</v>
      </c>
      <c r="E11" s="43"/>
      <c r="F11" s="43"/>
      <c r="G11" s="43"/>
      <c r="H11" s="43"/>
      <c r="I11" s="43"/>
      <c r="J11" s="43"/>
      <c r="K11" s="43">
        <v>15</v>
      </c>
      <c r="L11" s="44">
        <f>SUM(Table17[[#This Row],[MEAL]:[PARKING]])</f>
        <v>357</v>
      </c>
    </row>
    <row r="12" spans="1:12" s="26" customFormat="1" ht="15.6" customHeight="1" x14ac:dyDescent="0.3">
      <c r="A12" s="19">
        <v>43775</v>
      </c>
      <c r="B12" s="20" t="s">
        <v>60</v>
      </c>
      <c r="C12" s="43">
        <v>55</v>
      </c>
      <c r="D12" s="43"/>
      <c r="E12" s="43"/>
      <c r="F12" s="43"/>
      <c r="G12" s="43">
        <v>24.36</v>
      </c>
      <c r="H12" s="43"/>
      <c r="I12" s="43">
        <v>25</v>
      </c>
      <c r="J12" s="43"/>
      <c r="K12" s="43">
        <v>15</v>
      </c>
      <c r="L12" s="44">
        <f>SUM(Table17[[#This Row],[MEAL]:[PARKING]])</f>
        <v>119.36</v>
      </c>
    </row>
    <row r="13" spans="1:12" s="26" customFormat="1" ht="15.6" customHeight="1" x14ac:dyDescent="0.3">
      <c r="A13" s="19"/>
      <c r="B13" s="20"/>
      <c r="C13" s="43"/>
      <c r="D13" s="43"/>
      <c r="E13" s="43"/>
      <c r="F13" s="43"/>
      <c r="G13" s="43"/>
      <c r="H13" s="43"/>
      <c r="I13" s="43"/>
      <c r="J13" s="43"/>
      <c r="K13" s="43"/>
      <c r="L13" s="44">
        <f>SUM(Table17[[#This Row],[MEAL]:[PARKING]])</f>
        <v>0</v>
      </c>
    </row>
    <row r="14" spans="1:12" s="26" customFormat="1" ht="15.6" customHeight="1" x14ac:dyDescent="0.3">
      <c r="A14" s="19"/>
      <c r="B14" s="20"/>
      <c r="C14" s="43"/>
      <c r="D14" s="43"/>
      <c r="E14" s="43"/>
      <c r="F14" s="43"/>
      <c r="G14" s="43"/>
      <c r="H14" s="43"/>
      <c r="I14" s="43"/>
      <c r="J14" s="43"/>
      <c r="K14" s="43"/>
      <c r="L14" s="44">
        <f>SUM(Table17[[#This Row],[MEAL]:[PARKING]])</f>
        <v>0</v>
      </c>
    </row>
    <row r="15" spans="1:12" s="26" customFormat="1" ht="15.6" customHeight="1" x14ac:dyDescent="0.3">
      <c r="A15" s="19"/>
      <c r="B15" s="20"/>
      <c r="C15" s="43"/>
      <c r="D15" s="43"/>
      <c r="E15" s="43"/>
      <c r="F15" s="43"/>
      <c r="G15" s="43"/>
      <c r="H15" s="43"/>
      <c r="I15" s="43"/>
      <c r="J15" s="43"/>
      <c r="K15" s="43"/>
      <c r="L15" s="44">
        <f>SUM(Table17[[#This Row],[MEAL]:[PARKING]])</f>
        <v>0</v>
      </c>
    </row>
    <row r="16" spans="1:12" s="26" customFormat="1" ht="15.6" customHeight="1" x14ac:dyDescent="0.3">
      <c r="A16" s="19"/>
      <c r="B16" s="20"/>
      <c r="C16" s="43"/>
      <c r="D16" s="43"/>
      <c r="E16" s="43"/>
      <c r="F16" s="43"/>
      <c r="G16" s="43"/>
      <c r="H16" s="43"/>
      <c r="I16" s="43"/>
      <c r="J16" s="43"/>
      <c r="K16" s="43"/>
      <c r="L16" s="44">
        <f>SUM(Table17[[#This Row],[MEAL]:[PARKING]])</f>
        <v>0</v>
      </c>
    </row>
    <row r="17" spans="1:14" s="26" customFormat="1" ht="15.6" customHeight="1" x14ac:dyDescent="0.3">
      <c r="A17" s="19"/>
      <c r="B17" s="20"/>
      <c r="C17" s="43"/>
      <c r="D17" s="43"/>
      <c r="E17" s="43"/>
      <c r="F17" s="43"/>
      <c r="G17" s="43"/>
      <c r="H17" s="43"/>
      <c r="I17" s="43"/>
      <c r="J17" s="43"/>
      <c r="K17" s="43"/>
      <c r="L17" s="44">
        <f>SUM(Table17[[#This Row],[MEAL]:[PARKING]])</f>
        <v>0</v>
      </c>
    </row>
    <row r="18" spans="1:14" s="26" customFormat="1" ht="15.6" customHeight="1" x14ac:dyDescent="0.3">
      <c r="A18" s="19"/>
      <c r="B18" s="20"/>
      <c r="C18" s="43"/>
      <c r="D18" s="43"/>
      <c r="E18" s="43"/>
      <c r="F18" s="43"/>
      <c r="G18" s="43"/>
      <c r="H18" s="43"/>
      <c r="I18" s="43"/>
      <c r="J18" s="43"/>
      <c r="K18" s="43"/>
      <c r="L18" s="44">
        <f>SUM(Table17[[#This Row],[MEAL]:[PARKING]])</f>
        <v>0</v>
      </c>
    </row>
    <row r="19" spans="1:14" s="26" customFormat="1" ht="15.6" customHeight="1" x14ac:dyDescent="0.3">
      <c r="A19" s="19"/>
      <c r="B19" s="20"/>
      <c r="C19" s="43"/>
      <c r="D19" s="43"/>
      <c r="E19" s="43"/>
      <c r="F19" s="43"/>
      <c r="G19" s="43"/>
      <c r="H19" s="43"/>
      <c r="I19" s="43"/>
      <c r="J19" s="43"/>
      <c r="K19" s="43"/>
      <c r="L19" s="44">
        <f>SUM(Table17[[#This Row],[MEAL]:[PARKING]])</f>
        <v>0</v>
      </c>
    </row>
    <row r="20" spans="1:14" s="12" customFormat="1" ht="15.6" customHeight="1" x14ac:dyDescent="0.3">
      <c r="A20" s="6"/>
      <c r="B20" s="7" t="s">
        <v>25</v>
      </c>
      <c r="C20" s="45">
        <f>SUBTOTAL(109,Table17[MEAL])</f>
        <v>678</v>
      </c>
      <c r="D20" s="45">
        <f>SUBTOTAL(109,Table17[LODGING])</f>
        <v>800</v>
      </c>
      <c r="E20" s="45">
        <f>SUBTOTAL(109,Table17[AIR FARE])</f>
        <v>850</v>
      </c>
      <c r="F20" s="45">
        <f>SUBTOTAL(109,Table17[AUTO RENTAL])</f>
        <v>0</v>
      </c>
      <c r="G20" s="45">
        <f>SUBTOTAL(109,Table17[MILEAGE])</f>
        <v>48.72</v>
      </c>
      <c r="H20" s="45">
        <f>SUBTOTAL(109,Table17[MISC])</f>
        <v>0</v>
      </c>
      <c r="I20" s="45">
        <f>SUBTOTAL(109,Table17[SHUTTLE/TAXI ])</f>
        <v>50</v>
      </c>
      <c r="J20" s="45">
        <f>SUBTOTAL(109,Table17[REGISTRATION])</f>
        <v>450</v>
      </c>
      <c r="K20" s="45">
        <f>SUBTOTAL(109,Table17[PARKING])</f>
        <v>90</v>
      </c>
      <c r="L20" s="46">
        <f>SUBTOTAL(109,Table17[TOTAL])</f>
        <v>2966.7200000000003</v>
      </c>
    </row>
    <row r="21" spans="1:14" s="17" customFormat="1" ht="15.6" customHeight="1" x14ac:dyDescent="0.3">
      <c r="A21" s="9"/>
      <c r="B21" s="8"/>
      <c r="C21" s="30"/>
      <c r="D21" s="30"/>
      <c r="E21" s="30"/>
      <c r="F21" s="30"/>
      <c r="G21" s="30"/>
      <c r="H21" s="30"/>
      <c r="I21" s="30"/>
      <c r="J21" s="30"/>
      <c r="K21" s="30"/>
      <c r="L21" s="30"/>
    </row>
    <row r="22" spans="1:14" s="12" customFormat="1" ht="24" customHeight="1" thickBot="1" x14ac:dyDescent="0.35">
      <c r="A22" s="31"/>
      <c r="B22" s="32"/>
      <c r="C22" s="30"/>
      <c r="D22" s="30"/>
      <c r="E22" s="30"/>
      <c r="F22" s="30"/>
      <c r="G22" s="30"/>
      <c r="H22" s="30"/>
      <c r="I22" s="30"/>
      <c r="J22" s="30"/>
      <c r="K22" s="30"/>
      <c r="L22" s="30"/>
    </row>
    <row r="23" spans="1:14" s="12" customFormat="1" ht="15.6" customHeight="1" x14ac:dyDescent="0.35">
      <c r="A23" s="52" t="s">
        <v>17</v>
      </c>
      <c r="B23" s="53" t="s">
        <v>23</v>
      </c>
      <c r="D23" s="66" t="s">
        <v>39</v>
      </c>
      <c r="E23" s="67"/>
      <c r="F23" s="68"/>
      <c r="H23" s="28" t="s">
        <v>53</v>
      </c>
      <c r="I23" s="28"/>
      <c r="J23" s="29"/>
      <c r="K23" s="29"/>
      <c r="L23" s="29"/>
    </row>
    <row r="24" spans="1:14" s="12" customFormat="1" ht="15.6" customHeight="1" x14ac:dyDescent="0.3">
      <c r="A24" s="21" t="s">
        <v>54</v>
      </c>
      <c r="B24" s="33" t="s">
        <v>40</v>
      </c>
      <c r="D24" s="41" t="s">
        <v>70</v>
      </c>
      <c r="E24" s="40" t="s">
        <v>71</v>
      </c>
      <c r="F24" s="42" t="s">
        <v>38</v>
      </c>
      <c r="H24" s="28" t="s">
        <v>56</v>
      </c>
      <c r="I24" s="28"/>
      <c r="J24" s="29"/>
      <c r="K24" s="29"/>
      <c r="L24" s="29"/>
      <c r="M24" s="16"/>
      <c r="N24" s="16"/>
    </row>
    <row r="25" spans="1:14" s="12" customFormat="1" ht="21.6" customHeight="1" thickBot="1" x14ac:dyDescent="0.35">
      <c r="A25" s="21" t="s">
        <v>54</v>
      </c>
      <c r="B25" s="33" t="s">
        <v>37</v>
      </c>
      <c r="D25" s="47">
        <v>42</v>
      </c>
      <c r="E25" s="48">
        <v>0.57999999999999996</v>
      </c>
      <c r="F25" s="49">
        <f>D25*E25</f>
        <v>24.36</v>
      </c>
      <c r="I25" s="27"/>
    </row>
    <row r="26" spans="1:14" s="12" customFormat="1" ht="24" customHeight="1" x14ac:dyDescent="0.3">
      <c r="A26" s="21" t="s">
        <v>54</v>
      </c>
      <c r="B26" s="33" t="s">
        <v>36</v>
      </c>
      <c r="H26" s="69" t="s">
        <v>45</v>
      </c>
      <c r="I26" s="70"/>
      <c r="J26" s="71"/>
    </row>
    <row r="27" spans="1:14" s="12" customFormat="1" ht="60" x14ac:dyDescent="0.3">
      <c r="A27" s="21" t="s">
        <v>64</v>
      </c>
      <c r="B27" s="33" t="s">
        <v>72</v>
      </c>
      <c r="H27" s="72" t="s">
        <v>46</v>
      </c>
      <c r="I27" s="73"/>
      <c r="J27" s="74"/>
    </row>
    <row r="28" spans="1:14" s="12" customFormat="1" ht="15.6" customHeight="1" thickBot="1" x14ac:dyDescent="0.35">
      <c r="A28" s="21" t="s">
        <v>64</v>
      </c>
      <c r="B28" s="33" t="s">
        <v>18</v>
      </c>
      <c r="H28" s="72" t="s">
        <v>47</v>
      </c>
      <c r="I28" s="73"/>
      <c r="J28" s="74"/>
      <c r="M28" s="12" t="s">
        <v>55</v>
      </c>
    </row>
    <row r="29" spans="1:14" s="27" customFormat="1" x14ac:dyDescent="0.3">
      <c r="A29" s="85" t="s">
        <v>19</v>
      </c>
      <c r="B29" s="86"/>
      <c r="C29" s="77" t="s">
        <v>34</v>
      </c>
      <c r="D29" s="77"/>
      <c r="E29" s="78"/>
      <c r="F29" s="12"/>
      <c r="G29" s="12"/>
      <c r="H29" s="79" t="s">
        <v>48</v>
      </c>
      <c r="I29" s="80"/>
      <c r="J29" s="81"/>
      <c r="K29" s="12"/>
      <c r="L29" s="12"/>
      <c r="M29" s="12" t="s">
        <v>64</v>
      </c>
    </row>
    <row r="30" spans="1:14" s="27" customFormat="1" ht="15" thickBot="1" x14ac:dyDescent="0.35">
      <c r="A30" s="21" t="s">
        <v>54</v>
      </c>
      <c r="B30" s="34" t="s">
        <v>20</v>
      </c>
      <c r="C30" s="50" t="s">
        <v>64</v>
      </c>
      <c r="D30" s="62" t="s">
        <v>30</v>
      </c>
      <c r="E30" s="63"/>
      <c r="F30" s="12"/>
      <c r="G30" s="12"/>
      <c r="H30" s="82" t="s">
        <v>49</v>
      </c>
      <c r="I30" s="83"/>
      <c r="J30" s="84"/>
      <c r="K30" s="12"/>
      <c r="L30" s="12"/>
      <c r="M30" s="27" t="s">
        <v>54</v>
      </c>
    </row>
    <row r="31" spans="1:14" s="27" customFormat="1" x14ac:dyDescent="0.3">
      <c r="A31" s="21" t="s">
        <v>54</v>
      </c>
      <c r="B31" s="34" t="s">
        <v>21</v>
      </c>
      <c r="C31" s="50" t="s">
        <v>64</v>
      </c>
      <c r="D31" s="62" t="s">
        <v>31</v>
      </c>
      <c r="E31" s="63"/>
      <c r="F31" s="12"/>
      <c r="G31" s="12"/>
      <c r="J31" s="12"/>
      <c r="K31" s="12"/>
      <c r="L31" s="12"/>
    </row>
    <row r="32" spans="1:14" s="27" customFormat="1" ht="15" thickBot="1" x14ac:dyDescent="0.35">
      <c r="A32" s="21" t="s">
        <v>54</v>
      </c>
      <c r="B32" s="34" t="s">
        <v>22</v>
      </c>
      <c r="C32" s="51" t="s">
        <v>64</v>
      </c>
      <c r="D32" s="64" t="s">
        <v>32</v>
      </c>
      <c r="E32" s="65"/>
      <c r="F32" s="12"/>
      <c r="G32" s="12"/>
      <c r="J32" s="12"/>
      <c r="K32" s="12"/>
      <c r="L32" s="12"/>
    </row>
    <row r="33" spans="1:12" s="27" customFormat="1" x14ac:dyDescent="0.3">
      <c r="A33" s="21" t="s">
        <v>54</v>
      </c>
      <c r="B33" s="34" t="s">
        <v>35</v>
      </c>
      <c r="C33" s="12"/>
      <c r="D33" s="12"/>
      <c r="E33" s="12"/>
      <c r="F33" s="12"/>
      <c r="G33" s="12"/>
      <c r="H33" s="12"/>
      <c r="I33" s="12"/>
      <c r="J33" s="12"/>
      <c r="K33" s="12"/>
      <c r="L33" s="12"/>
    </row>
    <row r="34" spans="1:12" s="27" customFormat="1" ht="24" x14ac:dyDescent="0.3">
      <c r="A34" s="21" t="s">
        <v>54</v>
      </c>
      <c r="B34" s="35" t="s">
        <v>43</v>
      </c>
      <c r="C34" s="12"/>
      <c r="D34" s="12"/>
      <c r="E34" s="12"/>
      <c r="F34" s="12"/>
      <c r="G34" s="12"/>
      <c r="H34" s="12"/>
      <c r="I34" s="12"/>
      <c r="J34" s="12"/>
      <c r="K34" s="12"/>
      <c r="L34" s="12"/>
    </row>
    <row r="35" spans="1:12" s="27" customFormat="1" x14ac:dyDescent="0.3">
      <c r="A35" s="21" t="s">
        <v>54</v>
      </c>
      <c r="B35" s="35" t="s">
        <v>44</v>
      </c>
      <c r="C35" s="12"/>
      <c r="D35" s="12"/>
      <c r="E35" s="12"/>
      <c r="F35" s="12"/>
      <c r="G35" s="12"/>
      <c r="H35" s="12"/>
      <c r="I35" s="12"/>
      <c r="J35" s="12"/>
      <c r="K35" s="12"/>
      <c r="L35" s="12"/>
    </row>
    <row r="36" spans="1:12" s="27" customFormat="1" ht="24" x14ac:dyDescent="0.3">
      <c r="A36" s="21" t="s">
        <v>54</v>
      </c>
      <c r="B36" s="35" t="s">
        <v>65</v>
      </c>
      <c r="C36" s="12"/>
      <c r="D36" s="12"/>
      <c r="E36" s="12"/>
      <c r="F36" s="12"/>
      <c r="G36" s="12"/>
      <c r="H36" s="12"/>
      <c r="I36" s="12"/>
      <c r="J36" s="12"/>
      <c r="K36" s="12"/>
      <c r="L36" s="12"/>
    </row>
    <row r="37" spans="1:12" s="27" customFormat="1" x14ac:dyDescent="0.3">
      <c r="A37" s="21" t="s">
        <v>54</v>
      </c>
      <c r="B37" s="35" t="s">
        <v>66</v>
      </c>
      <c r="C37" s="12"/>
      <c r="D37" s="12"/>
      <c r="E37" s="12"/>
      <c r="F37" s="12"/>
      <c r="G37" s="12"/>
      <c r="H37" s="16"/>
      <c r="I37" s="16"/>
      <c r="J37" s="16"/>
      <c r="K37" s="12"/>
      <c r="L37" s="12"/>
    </row>
    <row r="38" spans="1:12" s="27" customFormat="1" ht="36" x14ac:dyDescent="0.3">
      <c r="A38" s="21" t="s">
        <v>64</v>
      </c>
      <c r="B38" s="35" t="s">
        <v>73</v>
      </c>
      <c r="C38" s="36"/>
      <c r="D38" s="16"/>
      <c r="E38" s="16"/>
      <c r="F38" s="16"/>
      <c r="G38" s="16"/>
      <c r="H38" s="12"/>
      <c r="I38" s="12"/>
      <c r="J38" s="12"/>
      <c r="K38" s="16"/>
      <c r="L38" s="16"/>
    </row>
    <row r="39" spans="1:12" s="27" customFormat="1" x14ac:dyDescent="0.3">
      <c r="A39" s="21" t="s">
        <v>54</v>
      </c>
      <c r="B39" s="35" t="s">
        <v>67</v>
      </c>
      <c r="C39" s="12"/>
      <c r="D39" s="12"/>
      <c r="E39" s="12"/>
      <c r="F39" s="12"/>
      <c r="G39" s="12"/>
      <c r="H39" s="12"/>
      <c r="I39" s="12"/>
      <c r="J39" s="12"/>
      <c r="K39" s="12"/>
      <c r="L39" s="12"/>
    </row>
    <row r="40" spans="1:12" s="27" customFormat="1" ht="24" x14ac:dyDescent="0.3">
      <c r="A40" s="21" t="s">
        <v>54</v>
      </c>
      <c r="B40" s="35" t="s">
        <v>68</v>
      </c>
      <c r="C40" s="12"/>
      <c r="D40" s="12"/>
      <c r="E40" s="12"/>
      <c r="F40" s="12"/>
      <c r="G40" s="12"/>
      <c r="H40" s="12"/>
      <c r="I40" s="12"/>
      <c r="J40" s="12"/>
      <c r="K40" s="12"/>
      <c r="L40" s="12"/>
    </row>
    <row r="41" spans="1:12" s="27" customFormat="1" x14ac:dyDescent="0.3">
      <c r="A41" s="21" t="s">
        <v>54</v>
      </c>
      <c r="B41" s="35" t="s">
        <v>42</v>
      </c>
      <c r="C41" s="12"/>
      <c r="D41" s="12"/>
      <c r="E41" s="12"/>
      <c r="F41" s="12"/>
      <c r="G41" s="12"/>
      <c r="H41" s="12"/>
      <c r="I41" s="12" t="s">
        <v>50</v>
      </c>
      <c r="J41" s="12"/>
      <c r="K41" s="12"/>
      <c r="L41" s="12"/>
    </row>
    <row r="42" spans="1:12" s="27" customFormat="1" x14ac:dyDescent="0.3">
      <c r="A42" s="21" t="s">
        <v>64</v>
      </c>
      <c r="B42" s="33" t="s">
        <v>26</v>
      </c>
      <c r="C42" s="12"/>
      <c r="D42" s="12"/>
      <c r="E42" s="12"/>
      <c r="F42" s="12"/>
      <c r="G42" s="12"/>
      <c r="K42" s="12"/>
      <c r="L42" s="12"/>
    </row>
    <row r="43" spans="1:12" s="27" customFormat="1" ht="15" thickBot="1" x14ac:dyDescent="0.35">
      <c r="A43" s="21" t="s">
        <v>64</v>
      </c>
      <c r="B43" s="54" t="s">
        <v>74</v>
      </c>
    </row>
    <row r="44" spans="1:12" s="27" customFormat="1" x14ac:dyDescent="0.3">
      <c r="B44" s="39"/>
    </row>
    <row r="45" spans="1:12" s="27" customFormat="1" x14ac:dyDescent="0.3">
      <c r="B45" s="39"/>
    </row>
    <row r="46" spans="1:12" s="27" customFormat="1" x14ac:dyDescent="0.3">
      <c r="B46" s="39"/>
      <c r="H46"/>
      <c r="I46"/>
      <c r="J46"/>
    </row>
  </sheetData>
  <sheetProtection algorithmName="SHA-512" hashValue="7hhT/yfRkkerPZvDY9SjpxiW4QkeEjqz53LhoCvoLWMPNSoofNXVrtODMIAv2Hl3ycxGyUr5ZYKaJmjW/J+ktA==" saltValue="zccnY2edxrPoN5kWI9KQPQ==" spinCount="100000" sheet="1" objects="1" scenarios="1" insertRows="0" selectLockedCells="1"/>
  <mergeCells count="11">
    <mergeCell ref="D30:E30"/>
    <mergeCell ref="H29:J29"/>
    <mergeCell ref="D31:E31"/>
    <mergeCell ref="H30:J30"/>
    <mergeCell ref="D32:E32"/>
    <mergeCell ref="D23:F23"/>
    <mergeCell ref="H26:J26"/>
    <mergeCell ref="H27:J27"/>
    <mergeCell ref="H28:J28"/>
    <mergeCell ref="A29:B29"/>
    <mergeCell ref="C29:E29"/>
  </mergeCells>
  <dataValidations count="1">
    <dataValidation type="list" allowBlank="1" showInputMessage="1" showErrorMessage="1" sqref="A30:A43 A24:A28 C30:C32">
      <formula1>$M$29:$M$30</formula1>
    </dataValidation>
  </dataValidations>
  <hyperlinks>
    <hyperlink ref="H27:I27" r:id="rId1" display="INTERNATIONAL PER DIEM"/>
    <hyperlink ref="H28:I28" r:id="rId2" display="GOOGLE MAPS LINK"/>
    <hyperlink ref="H29" r:id="rId3" display="https://oag.ca.gov/ab1887"/>
    <hyperlink ref="H29:I29" r:id="rId4" display="https://oag.ca.gov/ab1887"/>
    <hyperlink ref="H30:I30" r:id="rId5" display="PAR Travel Website"/>
  </hyperlinks>
  <pageMargins left="0.7" right="0.7" top="0.75" bottom="0.75" header="0.3" footer="0.3"/>
  <pageSetup scale="81" fitToHeight="0" orientation="landscape" horizontalDpi="0" verticalDpi="0" r:id="rId6"/>
  <rowBreaks count="1" manualBreakCount="1">
    <brk id="21" max="16383" man="1"/>
  </rowBreaks>
  <drawing r:id="rId7"/>
  <tableParts count="2">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9"/>
  <sheetViews>
    <sheetView workbookViewId="0">
      <selection activeCell="B29" sqref="B29"/>
    </sheetView>
  </sheetViews>
  <sheetFormatPr defaultRowHeight="14.4" x14ac:dyDescent="0.3"/>
  <cols>
    <col min="1" max="3" width="19.21875" customWidth="1"/>
    <col min="4" max="4" width="19.88671875" bestFit="1" customWidth="1"/>
    <col min="5" max="6" width="19.21875" customWidth="1"/>
    <col min="7" max="7" width="23" customWidth="1"/>
  </cols>
  <sheetData>
    <row r="1" spans="1:7" ht="21" x14ac:dyDescent="0.4">
      <c r="A1" s="87" t="s">
        <v>33</v>
      </c>
      <c r="B1" s="87"/>
      <c r="C1" s="87"/>
      <c r="D1" s="87"/>
      <c r="E1" s="87"/>
      <c r="F1" s="87"/>
      <c r="G1" s="87"/>
    </row>
    <row r="2" spans="1:7" ht="28.8" x14ac:dyDescent="0.3">
      <c r="A2" s="1" t="s">
        <v>1</v>
      </c>
      <c r="B2" s="1" t="s">
        <v>2</v>
      </c>
      <c r="C2" s="2" t="s">
        <v>3</v>
      </c>
      <c r="D2" s="1" t="s">
        <v>4</v>
      </c>
      <c r="E2" s="1" t="s">
        <v>5</v>
      </c>
      <c r="F2" s="1" t="s">
        <v>6</v>
      </c>
      <c r="G2" s="3" t="s">
        <v>7</v>
      </c>
    </row>
    <row r="3" spans="1:7" x14ac:dyDescent="0.3">
      <c r="A3" s="1"/>
      <c r="B3" s="1"/>
      <c r="C3" s="1"/>
      <c r="D3" s="1"/>
      <c r="E3" s="1"/>
      <c r="F3" s="1"/>
      <c r="G3" s="1"/>
    </row>
    <row r="4" spans="1:7" x14ac:dyDescent="0.3">
      <c r="A4" s="1"/>
      <c r="B4" s="1"/>
      <c r="C4" s="1"/>
      <c r="D4" s="1"/>
      <c r="E4" s="1"/>
      <c r="F4" s="1"/>
      <c r="G4" s="1"/>
    </row>
    <row r="5" spans="1:7" x14ac:dyDescent="0.3">
      <c r="A5" s="1"/>
      <c r="B5" s="1"/>
      <c r="C5" s="1"/>
      <c r="D5" s="1"/>
      <c r="E5" s="1"/>
      <c r="F5" s="1"/>
      <c r="G5" s="1"/>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sheetData>
  <mergeCells count="1">
    <mergeCell ref="A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142AF192221246AB69E4EC2EBD693B" ma:contentTypeVersion="12" ma:contentTypeDescription="Create a new document." ma:contentTypeScope="" ma:versionID="3c325cda6e1960da86d2f53cb117c094">
  <xsd:schema xmlns:xsd="http://www.w3.org/2001/XMLSchema" xmlns:xs="http://www.w3.org/2001/XMLSchema" xmlns:p="http://schemas.microsoft.com/office/2006/metadata/properties" xmlns:ns2="8224bda5-3a31-4170-a553-e70ce2891e85" xmlns:ns3="db97c631-c8fa-422d-8a7e-d8a288ab61f4" targetNamespace="http://schemas.microsoft.com/office/2006/metadata/properties" ma:root="true" ma:fieldsID="db502e8d2b183c346d07c194fc2c7dc3" ns2:_="" ns3:_="">
    <xsd:import namespace="8224bda5-3a31-4170-a553-e70ce2891e85"/>
    <xsd:import namespace="db97c631-c8fa-422d-8a7e-d8a288ab61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4bda5-3a31-4170-a553-e70ce289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97c631-c8fa-422d-8a7e-d8a288ab61f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A7FEC2-7E91-4026-981C-A4046B87251F}">
  <ds:schemaRefs>
    <ds:schemaRef ds:uri="http://schemas.openxmlformats.org/package/2006/metadata/core-properties"/>
    <ds:schemaRef ds:uri="http://purl.org/dc/elements/1.1/"/>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db97c631-c8fa-422d-8a7e-d8a288ab61f4"/>
    <ds:schemaRef ds:uri="8224bda5-3a31-4170-a553-e70ce2891e85"/>
    <ds:schemaRef ds:uri="http://purl.org/dc/dcmitype/"/>
  </ds:schemaRefs>
</ds:datastoreItem>
</file>

<file path=customXml/itemProps2.xml><?xml version="1.0" encoding="utf-8"?>
<ds:datastoreItem xmlns:ds="http://schemas.openxmlformats.org/officeDocument/2006/customXml" ds:itemID="{3F2DCBA1-E229-48D5-AA02-F6776A0565F6}">
  <ds:schemaRefs>
    <ds:schemaRef ds:uri="http://schemas.microsoft.com/sharepoint/v3/contenttype/forms"/>
  </ds:schemaRefs>
</ds:datastoreItem>
</file>

<file path=customXml/itemProps3.xml><?xml version="1.0" encoding="utf-8"?>
<ds:datastoreItem xmlns:ds="http://schemas.openxmlformats.org/officeDocument/2006/customXml" ds:itemID="{00CF33D3-3D3C-4359-9A3D-49158A89B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4bda5-3a31-4170-a553-e70ce2891e85"/>
    <ds:schemaRef ds:uri="db97c631-c8fa-422d-8a7e-d8a288ab6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 SHEET &amp; CHECKLIST</vt:lpstr>
      <vt:lpstr>SAMPLE</vt:lpstr>
      <vt:lpstr>Itinerary for insurance</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Armstrong</dc:creator>
  <cp:lastModifiedBy>Maria Rasimas</cp:lastModifiedBy>
  <cp:lastPrinted>2019-10-16T20:09:26Z</cp:lastPrinted>
  <dcterms:created xsi:type="dcterms:W3CDTF">2019-09-11T23:12:23Z</dcterms:created>
  <dcterms:modified xsi:type="dcterms:W3CDTF">2019-12-07T00:08:50Z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0x010100F3142AF192221246AB69E4EC2EBD693B</vt:lpwstr>
  </property>
</Properties>
</file>